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75" windowWidth="15030" windowHeight="7035" tabRatio="699" activeTab="16"/>
  </bookViews>
  <sheets>
    <sheet name="ج1" sheetId="13" r:id="rId1"/>
    <sheet name="ج2" sheetId="1" r:id="rId2"/>
    <sheet name="ج3" sheetId="28" r:id="rId3"/>
    <sheet name="ج4" sheetId="29" r:id="rId4"/>
    <sheet name="ج5" sheetId="2" r:id="rId5"/>
    <sheet name="ج6" sheetId="3" r:id="rId6"/>
    <sheet name="ج7" sheetId="19" r:id="rId7"/>
    <sheet name="ج8" sheetId="40" r:id="rId8"/>
    <sheet name="ج9" sheetId="4" r:id="rId9"/>
    <sheet name="ج10" sheetId="5" r:id="rId10"/>
    <sheet name="ج11" sheetId="23" r:id="rId11"/>
    <sheet name="ج12" sheetId="24" r:id="rId12"/>
    <sheet name="ج13" sheetId="8" r:id="rId13"/>
    <sheet name="ورقة1" sheetId="10" state="hidden" r:id="rId14"/>
    <sheet name="ورقة2" sheetId="11" state="hidden" r:id="rId15"/>
    <sheet name="ج14" sheetId="26" r:id="rId16"/>
    <sheet name="ج15" sheetId="48" r:id="rId17"/>
  </sheets>
  <definedNames>
    <definedName name="_xlnm.Print_Area" localSheetId="0">ج1!$A$1:$G$28</definedName>
    <definedName name="_xlnm.Print_Area" localSheetId="9">ج10!$A$1:$I$28</definedName>
    <definedName name="_xlnm.Print_Area" localSheetId="10">ج11!$A$1:$F$28</definedName>
    <definedName name="_xlnm.Print_Area" localSheetId="11">ج12!$A$1:$G$26</definedName>
    <definedName name="_xlnm.Print_Area" localSheetId="12">ج13!$A$2:$G$29</definedName>
    <definedName name="_xlnm.Print_Area" localSheetId="15">ج14!$A$1:$F$11</definedName>
    <definedName name="_xlnm.Print_Area" localSheetId="16">ج15!$A$1:$F$11</definedName>
    <definedName name="_xlnm.Print_Area" localSheetId="1">ج2!$A$1:$G$27</definedName>
    <definedName name="_xlnm.Print_Area" localSheetId="2">ج3!$A$1:$H$30</definedName>
    <definedName name="_xlnm.Print_Area" localSheetId="3">ج4!$A$1:$O$28</definedName>
    <definedName name="_xlnm.Print_Area" localSheetId="4">ج5!$A$1:$K$28</definedName>
    <definedName name="_xlnm.Print_Area" localSheetId="5">ج6!$A$1:$T$29</definedName>
    <definedName name="_xlnm.Print_Area" localSheetId="6">ج7!$A$1:$G$17</definedName>
    <definedName name="_xlnm.Print_Area" localSheetId="7">ج8!$A$1:$G$17</definedName>
    <definedName name="_xlnm.Print_Area" localSheetId="8">ج9!$A$1:$K$28</definedName>
  </definedNames>
  <calcPr calcId="145621"/>
</workbook>
</file>

<file path=xl/calcChain.xml><?xml version="1.0" encoding="utf-8"?>
<calcChain xmlns="http://schemas.openxmlformats.org/spreadsheetml/2006/main">
  <c r="B29" i="8" l="1"/>
  <c r="B28" i="8"/>
  <c r="B26" i="24"/>
  <c r="B25" i="24"/>
  <c r="B28" i="23"/>
  <c r="B27" i="23"/>
  <c r="B28" i="5"/>
  <c r="B27" i="5"/>
  <c r="B28" i="4"/>
  <c r="B27" i="4"/>
  <c r="F10" i="40"/>
  <c r="B29" i="3"/>
  <c r="B28" i="3"/>
  <c r="B28" i="2"/>
  <c r="B27" i="2"/>
  <c r="B28" i="29"/>
  <c r="B27" i="29"/>
  <c r="B29" i="28"/>
  <c r="B25" i="1"/>
  <c r="B27" i="13"/>
  <c r="C27" i="29" l="1"/>
  <c r="D27" i="29"/>
  <c r="E27" i="29"/>
  <c r="F27" i="29"/>
  <c r="G27" i="29"/>
  <c r="H27" i="29"/>
  <c r="I27" i="29"/>
  <c r="J27" i="29"/>
  <c r="K27" i="29"/>
  <c r="L27" i="29"/>
  <c r="Q19" i="1" l="1"/>
  <c r="F27" i="13"/>
  <c r="D25" i="1"/>
  <c r="D26" i="1" s="1"/>
  <c r="D20" i="1"/>
  <c r="D27" i="13"/>
  <c r="D22" i="13"/>
  <c r="D28" i="13" s="1"/>
  <c r="J8" i="4"/>
  <c r="J9" i="4"/>
  <c r="J22" i="4" s="1"/>
  <c r="J10" i="4"/>
  <c r="J11" i="4"/>
  <c r="J12" i="4"/>
  <c r="J13" i="4"/>
  <c r="J14" i="4"/>
  <c r="J15" i="4"/>
  <c r="J16" i="4"/>
  <c r="J17" i="4"/>
  <c r="J18" i="4"/>
  <c r="J19" i="4"/>
  <c r="J20" i="4"/>
  <c r="J21" i="4"/>
  <c r="E8" i="23"/>
  <c r="E22" i="23" s="1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D22" i="23"/>
  <c r="C22" i="23"/>
  <c r="C22" i="13"/>
  <c r="F22" i="13"/>
  <c r="F28" i="13" s="1"/>
  <c r="E22" i="13"/>
  <c r="F22" i="29" l="1"/>
  <c r="E22" i="29"/>
  <c r="D22" i="29"/>
  <c r="C22" i="29"/>
  <c r="F9" i="40"/>
  <c r="F11" i="40"/>
  <c r="F12" i="40"/>
  <c r="F13" i="40"/>
  <c r="F14" i="40"/>
  <c r="F8" i="40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9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11" i="48"/>
  <c r="F15" i="19" l="1"/>
  <c r="F9" i="19"/>
  <c r="F10" i="19"/>
  <c r="F11" i="19"/>
  <c r="F12" i="19"/>
  <c r="F13" i="19"/>
  <c r="F14" i="19"/>
  <c r="F8" i="19"/>
  <c r="G22" i="29" l="1"/>
  <c r="H22" i="29"/>
  <c r="I22" i="29"/>
  <c r="J22" i="29"/>
  <c r="K22" i="29"/>
  <c r="L22" i="29"/>
  <c r="P23" i="3" l="1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N9" i="29" l="1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4" i="29"/>
  <c r="N25" i="29"/>
  <c r="N26" i="29"/>
  <c r="N8" i="29"/>
  <c r="M24" i="29"/>
  <c r="M25" i="29"/>
  <c r="M26" i="29"/>
  <c r="E11" i="48" l="1"/>
  <c r="D8" i="48"/>
  <c r="D9" i="48"/>
  <c r="D10" i="48"/>
  <c r="D11" i="48"/>
  <c r="E11" i="26" l="1"/>
  <c r="B11" i="26"/>
  <c r="C11" i="26"/>
  <c r="D8" i="26"/>
  <c r="D9" i="26"/>
  <c r="D10" i="26"/>
  <c r="F28" i="8"/>
  <c r="C28" i="8"/>
  <c r="D28" i="8"/>
  <c r="E25" i="8"/>
  <c r="E26" i="8"/>
  <c r="E27" i="8"/>
  <c r="F23" i="8"/>
  <c r="C23" i="8"/>
  <c r="D23" i="8"/>
  <c r="D29" i="8" s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C25" i="24"/>
  <c r="D25" i="24"/>
  <c r="E25" i="24"/>
  <c r="E26" i="24" s="1"/>
  <c r="F22" i="24"/>
  <c r="F23" i="24"/>
  <c r="F24" i="24"/>
  <c r="C20" i="24"/>
  <c r="D20" i="24"/>
  <c r="E20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E28" i="8" l="1"/>
  <c r="F29" i="8"/>
  <c r="D26" i="24"/>
  <c r="F25" i="24"/>
  <c r="F20" i="24"/>
  <c r="C29" i="8"/>
  <c r="C26" i="24"/>
  <c r="D11" i="26"/>
  <c r="E23" i="8"/>
  <c r="E29" i="8" s="1"/>
  <c r="F26" i="24" l="1"/>
  <c r="C27" i="23"/>
  <c r="D27" i="23"/>
  <c r="E24" i="23"/>
  <c r="E25" i="23"/>
  <c r="E26" i="23"/>
  <c r="C27" i="5"/>
  <c r="D27" i="5"/>
  <c r="E27" i="5"/>
  <c r="F27" i="5"/>
  <c r="G27" i="5"/>
  <c r="H24" i="5"/>
  <c r="H25" i="5"/>
  <c r="H26" i="5"/>
  <c r="C22" i="5"/>
  <c r="D22" i="5"/>
  <c r="D28" i="5" s="1"/>
  <c r="E22" i="5"/>
  <c r="F22" i="5"/>
  <c r="G2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C27" i="4"/>
  <c r="D27" i="4"/>
  <c r="E27" i="4"/>
  <c r="F27" i="4"/>
  <c r="G27" i="4"/>
  <c r="H27" i="4"/>
  <c r="I27" i="4"/>
  <c r="J24" i="4"/>
  <c r="J25" i="4"/>
  <c r="J26" i="4"/>
  <c r="C22" i="4"/>
  <c r="D22" i="4"/>
  <c r="E22" i="4"/>
  <c r="E28" i="4" s="1"/>
  <c r="F22" i="4"/>
  <c r="G22" i="4"/>
  <c r="H22" i="4"/>
  <c r="I22" i="4"/>
  <c r="B15" i="40"/>
  <c r="C15" i="40"/>
  <c r="D15" i="40"/>
  <c r="E15" i="40"/>
  <c r="B15" i="19"/>
  <c r="C15" i="19"/>
  <c r="D15" i="19"/>
  <c r="E15" i="19"/>
  <c r="E27" i="23" l="1"/>
  <c r="F15" i="40"/>
  <c r="F28" i="5"/>
  <c r="H27" i="5"/>
  <c r="H22" i="5"/>
  <c r="C28" i="5"/>
  <c r="I28" i="4"/>
  <c r="H28" i="4"/>
  <c r="G28" i="4"/>
  <c r="F28" i="4"/>
  <c r="E28" i="23"/>
  <c r="E28" i="5"/>
  <c r="J27" i="4"/>
  <c r="D28" i="4"/>
  <c r="C28" i="4"/>
  <c r="C28" i="23"/>
  <c r="G28" i="5"/>
  <c r="D28" i="23"/>
  <c r="D29" i="3"/>
  <c r="F29" i="3"/>
  <c r="H29" i="3"/>
  <c r="J29" i="3"/>
  <c r="K29" i="3"/>
  <c r="L29" i="3"/>
  <c r="N29" i="3"/>
  <c r="O29" i="3"/>
  <c r="P29" i="3"/>
  <c r="C28" i="3"/>
  <c r="C29" i="3" s="1"/>
  <c r="D28" i="3"/>
  <c r="E28" i="3"/>
  <c r="E29" i="3" s="1"/>
  <c r="F28" i="3"/>
  <c r="G28" i="3"/>
  <c r="G29" i="3" s="1"/>
  <c r="H28" i="3"/>
  <c r="I28" i="3"/>
  <c r="I29" i="3" s="1"/>
  <c r="J28" i="3"/>
  <c r="K28" i="3"/>
  <c r="L28" i="3"/>
  <c r="M28" i="3"/>
  <c r="M29" i="3" s="1"/>
  <c r="N28" i="3"/>
  <c r="O28" i="3"/>
  <c r="P28" i="3"/>
  <c r="Q28" i="3"/>
  <c r="R28" i="3"/>
  <c r="S26" i="3"/>
  <c r="S28" i="3" s="1"/>
  <c r="H28" i="5" l="1"/>
  <c r="J28" i="4"/>
  <c r="Q23" i="3"/>
  <c r="Q29" i="3" s="1"/>
  <c r="R23" i="3"/>
  <c r="R29" i="3" s="1"/>
  <c r="S22" i="3"/>
  <c r="S20" i="3"/>
  <c r="S19" i="3"/>
  <c r="S18" i="3"/>
  <c r="S17" i="3"/>
  <c r="S16" i="3"/>
  <c r="S13" i="3"/>
  <c r="S12" i="3"/>
  <c r="S11" i="3"/>
  <c r="S10" i="3"/>
  <c r="S9" i="3"/>
  <c r="S23" i="3" l="1"/>
  <c r="S29" i="3"/>
  <c r="G27" i="2"/>
  <c r="H27" i="2"/>
  <c r="I27" i="2"/>
  <c r="F27" i="2"/>
  <c r="E27" i="2"/>
  <c r="D27" i="2"/>
  <c r="J26" i="2"/>
  <c r="J25" i="2"/>
  <c r="J24" i="2"/>
  <c r="C22" i="2"/>
  <c r="C28" i="2" s="1"/>
  <c r="D22" i="2"/>
  <c r="E22" i="2"/>
  <c r="F22" i="2"/>
  <c r="G22" i="2"/>
  <c r="H22" i="2"/>
  <c r="I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I28" i="2" l="1"/>
  <c r="E28" i="2"/>
  <c r="J27" i="2"/>
  <c r="D28" i="2"/>
  <c r="H28" i="2"/>
  <c r="G28" i="2"/>
  <c r="F28" i="2"/>
  <c r="J22" i="2"/>
  <c r="L28" i="29"/>
  <c r="K28" i="29"/>
  <c r="J28" i="29"/>
  <c r="I28" i="29"/>
  <c r="N27" i="29"/>
  <c r="F28" i="29"/>
  <c r="E28" i="29"/>
  <c r="D28" i="29"/>
  <c r="C28" i="29"/>
  <c r="J28" i="2" l="1"/>
  <c r="M27" i="29"/>
  <c r="G28" i="29"/>
  <c r="M28" i="29" s="1"/>
  <c r="H28" i="29"/>
  <c r="N28" i="29" s="1"/>
  <c r="G29" i="28"/>
  <c r="F30" i="28"/>
  <c r="F29" i="28"/>
  <c r="E29" i="28"/>
  <c r="D29" i="28"/>
  <c r="C29" i="28"/>
  <c r="G24" i="28"/>
  <c r="G30" i="28" s="1"/>
  <c r="F24" i="28"/>
  <c r="E24" i="28"/>
  <c r="E30" i="28" s="1"/>
  <c r="D24" i="28"/>
  <c r="D30" i="28" s="1"/>
  <c r="C24" i="28"/>
  <c r="C30" i="28" s="1"/>
  <c r="B30" i="28"/>
  <c r="F25" i="1" l="1"/>
  <c r="E25" i="1"/>
  <c r="C25" i="1"/>
  <c r="F20" i="1"/>
  <c r="E20" i="1"/>
  <c r="C20" i="1"/>
  <c r="B26" i="1"/>
  <c r="E27" i="13"/>
  <c r="E28" i="13" s="1"/>
  <c r="C27" i="13"/>
  <c r="C28" i="13" s="1"/>
  <c r="E26" i="1" l="1"/>
  <c r="F26" i="1"/>
  <c r="C26" i="1"/>
  <c r="B22" i="13" l="1"/>
  <c r="B28" i="13" s="1"/>
</calcChain>
</file>

<file path=xl/sharedStrings.xml><?xml version="1.0" encoding="utf-8"?>
<sst xmlns="http://schemas.openxmlformats.org/spreadsheetml/2006/main" count="889" uniqueCount="263">
  <si>
    <t>المحافظة</t>
  </si>
  <si>
    <t>تعويضات المشتغلين</t>
  </si>
  <si>
    <t>كركوك</t>
  </si>
  <si>
    <t>ديالى</t>
  </si>
  <si>
    <t>بغداد</t>
  </si>
  <si>
    <t>بابل</t>
  </si>
  <si>
    <t>كربلاء</t>
  </si>
  <si>
    <t>صلاح الدين</t>
  </si>
  <si>
    <t>النجف</t>
  </si>
  <si>
    <t>المثنى</t>
  </si>
  <si>
    <t>ذي قار</t>
  </si>
  <si>
    <t>ميسان</t>
  </si>
  <si>
    <t xml:space="preserve">المجموع </t>
  </si>
  <si>
    <t xml:space="preserve">المحافظة </t>
  </si>
  <si>
    <t>وسائط نقل</t>
  </si>
  <si>
    <t>اخرى</t>
  </si>
  <si>
    <t>المجموع</t>
  </si>
  <si>
    <t xml:space="preserve">اخرى </t>
  </si>
  <si>
    <t xml:space="preserve">الاضافة </t>
  </si>
  <si>
    <t>المستبعد</t>
  </si>
  <si>
    <t xml:space="preserve">المستلزمات السلعية </t>
  </si>
  <si>
    <t xml:space="preserve">المستلزمات الخدمية </t>
  </si>
  <si>
    <t>قيمة الانتاج بسعر المنتج</t>
  </si>
  <si>
    <t>النفقات الرأسمالية</t>
  </si>
  <si>
    <t>نوع الموجودات</t>
  </si>
  <si>
    <t>مباني</t>
  </si>
  <si>
    <t xml:space="preserve">قيمة الانتاج (الاجمالي) بسعر المنتج </t>
  </si>
  <si>
    <t>المؤشرات</t>
  </si>
  <si>
    <t>عاملون مالكون او شركاء</t>
  </si>
  <si>
    <t>تكاليف صيانة وتصليح</t>
  </si>
  <si>
    <t>خدمات استشارية وقانونية ومحاسبية</t>
  </si>
  <si>
    <t>نفقات دعاية وطبع وضيافة واعلان</t>
  </si>
  <si>
    <t>مستلزمات خدمية اخرى</t>
  </si>
  <si>
    <t>بأجر</t>
  </si>
  <si>
    <t>بدون اجر</t>
  </si>
  <si>
    <t>نوع الايرادات</t>
  </si>
  <si>
    <t>الضرائب والرسوم</t>
  </si>
  <si>
    <t>استئجار مباني</t>
  </si>
  <si>
    <t>انشاءات</t>
  </si>
  <si>
    <t xml:space="preserve">مباني  </t>
  </si>
  <si>
    <t>الاضافة</t>
  </si>
  <si>
    <t>ماء</t>
  </si>
  <si>
    <t>كهرباء</t>
  </si>
  <si>
    <t>زيوت وشحوم</t>
  </si>
  <si>
    <t>ادوات احتياطية</t>
  </si>
  <si>
    <t>قرطاسية ومطبوعات</t>
  </si>
  <si>
    <t>مستلزمات سلعية اخرى</t>
  </si>
  <si>
    <t>الاستهلاك الوسيط</t>
  </si>
  <si>
    <t>قيمة الاصول الثابتة</t>
  </si>
  <si>
    <t>(1)</t>
  </si>
  <si>
    <t>(2)</t>
  </si>
  <si>
    <t>(3)</t>
  </si>
  <si>
    <t>(4)</t>
  </si>
  <si>
    <t>(5)</t>
  </si>
  <si>
    <t>قيمة المستلزمات السلعية والخدمية (الاستهلاك الوسيط)</t>
  </si>
  <si>
    <t>Governorate</t>
  </si>
  <si>
    <t>Kirkuk</t>
  </si>
  <si>
    <t>Baghdad</t>
  </si>
  <si>
    <t>Babylon</t>
  </si>
  <si>
    <t>Kerbela</t>
  </si>
  <si>
    <t>Salah-Aldeen</t>
  </si>
  <si>
    <t>Al-Najaf</t>
  </si>
  <si>
    <t>Al-Qadesyia</t>
  </si>
  <si>
    <t>Al-muthanna</t>
  </si>
  <si>
    <t>Thi-Qar</t>
  </si>
  <si>
    <t>Missan</t>
  </si>
  <si>
    <t>Al-Basrah</t>
  </si>
  <si>
    <t>Total</t>
  </si>
  <si>
    <t>مصروفات اخرى</t>
  </si>
  <si>
    <t xml:space="preserve">الموظفون الاداريون </t>
  </si>
  <si>
    <t>الموظفون الفنيون</t>
  </si>
  <si>
    <t>اصناف العاملين</t>
  </si>
  <si>
    <t>Other</t>
  </si>
  <si>
    <t>Paid insurance instalments</t>
  </si>
  <si>
    <t>Dirct taxes on incom</t>
  </si>
  <si>
    <t>Table (12)</t>
  </si>
  <si>
    <t>Table (13)</t>
  </si>
  <si>
    <t>With Wage</t>
  </si>
  <si>
    <t>Without Wage</t>
  </si>
  <si>
    <t>Types of Employees</t>
  </si>
  <si>
    <t>Shareholders</t>
  </si>
  <si>
    <t>Administrative Staff</t>
  </si>
  <si>
    <t xml:space="preserve"> Technical Employees Staff</t>
  </si>
  <si>
    <t>Service requirements</t>
  </si>
  <si>
    <t>Buildings rent</t>
  </si>
  <si>
    <t>Maintenance and repair  expenses</t>
  </si>
  <si>
    <t>Consolatory, legal and  and accounting services</t>
  </si>
  <si>
    <t xml:space="preserve">Advertisement, printing and hospitality expenditures </t>
  </si>
  <si>
    <t>Other service requirements</t>
  </si>
  <si>
    <t>جدول (8)</t>
  </si>
  <si>
    <t>Table (8)</t>
  </si>
  <si>
    <t>Water</t>
  </si>
  <si>
    <t>Electricity</t>
  </si>
  <si>
    <t>Oils</t>
  </si>
  <si>
    <t>Spare materials</t>
  </si>
  <si>
    <t>Stationery and prints</t>
  </si>
  <si>
    <t>Other commodity materials</t>
  </si>
  <si>
    <t>جدول (7)</t>
  </si>
  <si>
    <t>Table (7)</t>
  </si>
  <si>
    <t>Addition during the year</t>
  </si>
  <si>
    <t>Excluded during the year</t>
  </si>
  <si>
    <t>Annual depreciation</t>
  </si>
  <si>
    <t>Kinde of exists</t>
  </si>
  <si>
    <t>Buildings</t>
  </si>
  <si>
    <t>Constructions</t>
  </si>
  <si>
    <t>Appliances and equipment</t>
  </si>
  <si>
    <t>Transport means</t>
  </si>
  <si>
    <t>جدول (6)</t>
  </si>
  <si>
    <t>Table (6)</t>
  </si>
  <si>
    <t>Addition</t>
  </si>
  <si>
    <t>Excluded</t>
  </si>
  <si>
    <t>جدول (5)</t>
  </si>
  <si>
    <t>Table (5)</t>
  </si>
  <si>
    <t>جدول (4)</t>
  </si>
  <si>
    <t>Table (4)</t>
  </si>
  <si>
    <t>Value of fixed assets</t>
  </si>
  <si>
    <t>Employee compensations</t>
  </si>
  <si>
    <t>Taxes and fees</t>
  </si>
  <si>
    <t>Value of production (aggregate)at producer price</t>
  </si>
  <si>
    <t xml:space="preserve">Commodity and service requirements (intermediate consumption) </t>
  </si>
  <si>
    <t>*تعويضات المشتغلين</t>
  </si>
  <si>
    <t>*Employees compensations</t>
  </si>
  <si>
    <t>جدول (2)</t>
  </si>
  <si>
    <t>Table (2)</t>
  </si>
  <si>
    <t>Table (1)</t>
  </si>
  <si>
    <t>جدول (1)</t>
  </si>
  <si>
    <t>Indicators</t>
  </si>
  <si>
    <t>Value of production at producer price</t>
  </si>
  <si>
    <t>Intermediate consumption</t>
  </si>
  <si>
    <t>Capital expenditure</t>
  </si>
  <si>
    <t>(نسبة الابنية والانشاءات 4% ، نسبة الاجهزة والمعدات 10% ، نسبة الاثاث والثوابت 10% ، نسبة وسائط النقل 10%، نسبة الاخرى 20%)</t>
  </si>
  <si>
    <t>Furnitures and constants</t>
  </si>
  <si>
    <t>Furniture  and constants</t>
  </si>
  <si>
    <t>(ratio of buildings and constructions 4%, ratio of tools and equipment 10%, ratio of furniture and constants 10%, transportation 10%,other ratio 20%)</t>
  </si>
  <si>
    <t>عدد الابراج</t>
  </si>
  <si>
    <t>الات ومعدات</t>
  </si>
  <si>
    <t>العدد والقوالب</t>
  </si>
  <si>
    <t>الاثاث واجهزة مكاتب</t>
  </si>
  <si>
    <t xml:space="preserve"> الاضافات الى الموجودات الثابتة </t>
  </si>
  <si>
    <t xml:space="preserve">المستبعدات من الموجوات الثابتة </t>
  </si>
  <si>
    <t>5=1+2-3-4</t>
  </si>
  <si>
    <t>التامين</t>
  </si>
  <si>
    <t>ايرادات النشاط الرئيسي</t>
  </si>
  <si>
    <t>ايرادات النشاط الثانوي</t>
  </si>
  <si>
    <t>وقود</t>
  </si>
  <si>
    <t>اثاث وواجهزة مكاتب</t>
  </si>
  <si>
    <t xml:space="preserve">الات ومعدات </t>
  </si>
  <si>
    <t>اثاث واجهزة مكاتب</t>
  </si>
  <si>
    <t>نينوى</t>
  </si>
  <si>
    <t>اربيل</t>
  </si>
  <si>
    <t>دهوك</t>
  </si>
  <si>
    <t>سليمانية</t>
  </si>
  <si>
    <t xml:space="preserve">*الاندثار السنوي = (القيمة الدفترية لغاية 1/1/2019  × النسبة </t>
  </si>
  <si>
    <t>عدد العاملين</t>
  </si>
  <si>
    <t xml:space="preserve">عدد العاملين </t>
  </si>
  <si>
    <t xml:space="preserve">المجموع  </t>
  </si>
  <si>
    <t>مكونات برج الانترنت</t>
  </si>
  <si>
    <t>الهوائيات المنصوبة على البرج</t>
  </si>
  <si>
    <t>عدد الدشات</t>
  </si>
  <si>
    <t>عدد السكترات</t>
  </si>
  <si>
    <t>عدد الروكتات</t>
  </si>
  <si>
    <t>عدد العاكسات</t>
  </si>
  <si>
    <t>شركات القطاع الخاص</t>
  </si>
  <si>
    <t>عدد المشتركين</t>
  </si>
  <si>
    <t>حجم السعات المسوقة (MB)</t>
  </si>
  <si>
    <t>الدوائر الحكومية</t>
  </si>
  <si>
    <t>المنازل</t>
  </si>
  <si>
    <t>المحلات والمكاتب</t>
  </si>
  <si>
    <t>جدول (12)</t>
  </si>
  <si>
    <t>Table (14)</t>
  </si>
  <si>
    <t>Ninevah</t>
  </si>
  <si>
    <t>Al-Anbar</t>
  </si>
  <si>
    <t>Al-Muthanna</t>
  </si>
  <si>
    <t>الانبار</t>
  </si>
  <si>
    <t>القادسية</t>
  </si>
  <si>
    <t>البصرة</t>
  </si>
  <si>
    <t xml:space="preserve"> (الف دينار) (1000 ID)</t>
  </si>
  <si>
    <t>Diyala</t>
  </si>
  <si>
    <t>محافظات اقليم كردستان</t>
  </si>
  <si>
    <t>المجموع الكلي</t>
  </si>
  <si>
    <t>Dohuk</t>
  </si>
  <si>
    <t>Sulaimaniya</t>
  </si>
  <si>
    <t>Erbil</t>
  </si>
  <si>
    <t>Grand total</t>
  </si>
  <si>
    <t>(الف دينار) (1000 ID)</t>
  </si>
  <si>
    <t>Number of towers</t>
  </si>
  <si>
    <t>*تشمل الاجور والمزايا العينية والمساهمة في التأمينات الاجتماعية للعاملين في شركات الانترنت</t>
  </si>
  <si>
    <t>* Include wages , benefits in kind and contribute to social insurance for employees of travel and Internet companies</t>
  </si>
  <si>
    <t>Components of Internet towers by type and governorate for the year 2019</t>
  </si>
  <si>
    <t>Internet tower components</t>
  </si>
  <si>
    <t>Antennas installed on the tower</t>
  </si>
  <si>
    <t>Number of dish</t>
  </si>
  <si>
    <t>Number of sectors</t>
  </si>
  <si>
    <t>Number of rockets</t>
  </si>
  <si>
    <t>Number of inverters</t>
  </si>
  <si>
    <t>Internet service providers by number of subscribers and volume of marketed capacities (MB) and the governorate for the year 2019</t>
  </si>
  <si>
    <t>private sector companies</t>
  </si>
  <si>
    <t>Number of subscribers</t>
  </si>
  <si>
    <t>Government departments</t>
  </si>
  <si>
    <t>Marketed capacity size (MB)</t>
  </si>
  <si>
    <t>houses</t>
  </si>
  <si>
    <t>Shops and offices</t>
  </si>
  <si>
    <t>Tools and molds</t>
  </si>
  <si>
    <t>3=(1-2)</t>
  </si>
  <si>
    <t>Net investment</t>
  </si>
  <si>
    <t>صافي الاستثمار</t>
  </si>
  <si>
    <t>Constant capital formation of Internet towers by governorate for the year 2019 (1000 ID)</t>
  </si>
  <si>
    <t>Production account for Internet towers by governorate for the  year 2019 (1000 ID)</t>
  </si>
  <si>
    <t>Indicators of Internet Towers activity by governorate for the year 2019 (1000 ID)</t>
  </si>
  <si>
    <t>*Annual depreciation = (book value untill 1/1/2019  × Ratio</t>
  </si>
  <si>
    <t>The value of commodity requirements used in internet towers by governorate for the year 2019 (1000 ID)</t>
  </si>
  <si>
    <t>جدول (10)</t>
  </si>
  <si>
    <t>Table (10)</t>
  </si>
  <si>
    <t>Fuel</t>
  </si>
  <si>
    <t>Governorate of Kurdistan region</t>
  </si>
  <si>
    <t>commodity requirements</t>
  </si>
  <si>
    <t>The value of service requirements used in internet towers by governorate for the year 2019 (1000 ID)</t>
  </si>
  <si>
    <t xml:space="preserve"> Revenues of internet towers by Governorate for the year 2019 (1000 ID)</t>
  </si>
  <si>
    <t>Revenues type</t>
  </si>
  <si>
    <t>Revenue of the main activity</t>
  </si>
  <si>
    <t>Revenue of secondary activity</t>
  </si>
  <si>
    <t>Other expenses</t>
  </si>
  <si>
    <t>Number of Workers</t>
  </si>
  <si>
    <t>The value of other expenses for internet towers by governorate for the year 2019 (1000 ID)</t>
  </si>
  <si>
    <t>قيمة  تعويضات المشتغلين 
(الاجور والمزايا المدفوعة) 
(الف دينار)</t>
  </si>
  <si>
    <t>Value of Compensations of Employees (Wages and Salaries) (1000 ID)</t>
  </si>
  <si>
    <t xml:space="preserve">Number of Workers and Compensations of employees in Internet towers by Governorate for the year 2019 </t>
  </si>
  <si>
    <t>قيمة تعويضات المشتغلين 
( الاجور والمزايا والمساهمات الاجتماعية ) 
(الف دينار)</t>
  </si>
  <si>
    <t xml:space="preserve">Number of Workers and Compensations of employees by types of employees in Internet towers for governorate of Kurdistan region for the year 2019 </t>
  </si>
  <si>
    <t>القيمة الدفترية لغاية 2019/1/1</t>
  </si>
  <si>
    <t xml:space="preserve">القيمة الصافية لغاية 2019/12/31 </t>
  </si>
  <si>
    <t>الاندثار السنوي</t>
  </si>
  <si>
    <t>جدول (14)</t>
  </si>
  <si>
    <t xml:space="preserve">Number of Workers and Compensations of employees by types of employees in Internet towers For the governorates of Iraq except for the region for the year 2019 </t>
  </si>
  <si>
    <t>جدول (3)</t>
  </si>
  <si>
    <t>Table (3)</t>
  </si>
  <si>
    <t>Table (9)</t>
  </si>
  <si>
    <t>جدول (9)</t>
  </si>
  <si>
    <t>جدول (11)</t>
  </si>
  <si>
    <t>Table (11)</t>
  </si>
  <si>
    <t xml:space="preserve"> جدول (15)</t>
  </si>
  <si>
    <t>Table (15)</t>
  </si>
  <si>
    <t>Net value of fixed assets of Internet towers until 31 of Decembre 2019 (1000 ID)</t>
  </si>
  <si>
    <t>Value of fixed assets of Internet towers for the governorates of Iraq except for the region until 31 of December 2019 (1000 ID)</t>
  </si>
  <si>
    <t>Net value until 31 of Dec. 2019</t>
  </si>
  <si>
    <t>Register value until 1st of Jan.2019</t>
  </si>
  <si>
    <t>Value of fixed assets of Internet towers for the governorates of the Kurdistan region until 31 of December 2019 (1000 ID)</t>
  </si>
  <si>
    <t>جدول (13)</t>
  </si>
  <si>
    <t>مؤشرات نشاط ابراج الانترنت حسب المحافظة لسنة 2019 (الف دينار)</t>
  </si>
  <si>
    <t>حساب الانتاج لابراج الانترنت حسب المحافظة لسنة 2019 (الف دينار)</t>
  </si>
  <si>
    <t xml:space="preserve"> مكونات ابراج الانترنت حسب النوع والمحافظة لسنة 2019 </t>
  </si>
  <si>
    <t>الجهات المجهزة بخدمة الانترنت حسب عدد المشتركين وحجم السعات المسوقة (MB) والمحافظة لسنة 2019</t>
  </si>
  <si>
    <t>صافي قيمة الاصول الثابتة لابراج الانترنت لغاية 2019/12/31 (الف دينار)</t>
  </si>
  <si>
    <t>تكوين رأس المال الثابت لابراج الانترنت حسب المحافظة لسنة 2019 (الف دينار)</t>
  </si>
  <si>
    <t>قيمة الموجودات الثابتة لابراج الانترنت لمحافظات العراق عدا الاقليم لغاية 2019/12/31 (الف دينار)</t>
  </si>
  <si>
    <t>قيمة الموجودات الثابتة لابراج الانترنت لمحافظات اقليم كردستان لغاية 2019/12/31 (الف دينار)</t>
  </si>
  <si>
    <t>قيمة المستلزمات السلعية المستخدمة في ابراج الانترنت حسب المحافظة لسنة 2019 (الف دينار)</t>
  </si>
  <si>
    <t>قيمة المستلزمات الخدمية المستخدمة في ابراج الانترنت حسب المحافظة لسنة 2019 (الف دينار)</t>
  </si>
  <si>
    <t xml:space="preserve"> الايرادات المتحققة لابراج الانترنت حسب المحافظة لسنة 2019 ( الف دينار)</t>
  </si>
  <si>
    <t>قيمة المصروفات الاخرى لابراج الانترنت حسب المحافظة لسنة 2019 (الف دينار)</t>
  </si>
  <si>
    <t>عدد العاملين وتعويضات المشتغلين في ابراج الانترنت حسب المحافظة لسنة 2019</t>
  </si>
  <si>
    <t xml:space="preserve">عدد العاملين وتعويضات المشتغلين حسب اصناف العاملين  في ابراج الانترنت لمحافظات العراق عدا الاقليم لسنة 2019 </t>
  </si>
  <si>
    <t xml:space="preserve">عدد العاملين وتعويضات المشتغلين حسب اصناف العاملين  في ابراج الانترنت لمحافظات اقليم كردستان لسنة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</si>
</sst>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7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indexed="8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4" fillId="0" borderId="0"/>
  </cellStyleXfs>
  <cellXfs count="30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 readingOrder="2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11" xfId="0" applyFont="1" applyFill="1" applyBorder="1" applyAlignment="1">
      <alignment horizontal="right" vertical="center" wrapText="1"/>
    </xf>
    <xf numFmtId="3" fontId="8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right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right" vertical="center" wrapText="1"/>
    </xf>
    <xf numFmtId="3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right" vertical="center" wrapText="1"/>
    </xf>
    <xf numFmtId="3" fontId="8" fillId="0" borderId="43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4" borderId="18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righ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right" vertical="center" wrapText="1"/>
    </xf>
    <xf numFmtId="0" fontId="12" fillId="4" borderId="48" xfId="0" applyFont="1" applyFill="1" applyBorder="1" applyAlignment="1">
      <alignment horizontal="left" vertical="center" wrapText="1"/>
    </xf>
    <xf numFmtId="3" fontId="8" fillId="4" borderId="18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4" borderId="16" xfId="0" applyNumberFormat="1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12" fillId="4" borderId="48" xfId="0" applyNumberFormat="1" applyFont="1" applyFill="1" applyBorder="1" applyAlignment="1">
      <alignment horizontal="center" vertical="center" wrapText="1"/>
    </xf>
    <xf numFmtId="3" fontId="8" fillId="4" borderId="48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3" fontId="16" fillId="0" borderId="16" xfId="1" applyNumberFormat="1" applyFont="1" applyBorder="1" applyAlignment="1">
      <alignment horizontal="center" vertical="center"/>
    </xf>
    <xf numFmtId="3" fontId="16" fillId="0" borderId="17" xfId="1" applyNumberFormat="1" applyFont="1" applyBorder="1" applyAlignment="1">
      <alignment horizontal="center" vertical="center"/>
    </xf>
    <xf numFmtId="3" fontId="16" fillId="4" borderId="48" xfId="1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3" fontId="16" fillId="4" borderId="18" xfId="1" applyNumberFormat="1" applyFont="1" applyFill="1" applyBorder="1" applyAlignment="1">
      <alignment horizontal="center" vertical="center"/>
    </xf>
    <xf numFmtId="3" fontId="16" fillId="4" borderId="16" xfId="1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3" fontId="8" fillId="4" borderId="48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left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" fontId="12" fillId="0" borderId="17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/>
    </xf>
    <xf numFmtId="3" fontId="8" fillId="4" borderId="18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left" vertical="center"/>
    </xf>
    <xf numFmtId="3" fontId="8" fillId="3" borderId="16" xfId="0" applyNumberFormat="1" applyFont="1" applyFill="1" applyBorder="1" applyAlignment="1">
      <alignment horizontal="right" vertical="center" wrapText="1"/>
    </xf>
    <xf numFmtId="3" fontId="8" fillId="3" borderId="16" xfId="0" applyNumberFormat="1" applyFont="1" applyFill="1" applyBorder="1" applyAlignment="1">
      <alignment horizontal="left" vertical="center"/>
    </xf>
    <xf numFmtId="3" fontId="8" fillId="4" borderId="16" xfId="0" applyNumberFormat="1" applyFont="1" applyFill="1" applyBorder="1" applyAlignment="1">
      <alignment horizontal="right" vertical="center" wrapText="1"/>
    </xf>
    <xf numFmtId="3" fontId="8" fillId="4" borderId="16" xfId="0" applyNumberFormat="1" applyFont="1" applyFill="1" applyBorder="1" applyAlignment="1">
      <alignment horizontal="left" vertical="center"/>
    </xf>
    <xf numFmtId="3" fontId="12" fillId="0" borderId="16" xfId="0" applyNumberFormat="1" applyFont="1" applyBorder="1" applyAlignment="1">
      <alignment horizontal="left" vertical="center" wrapText="1"/>
    </xf>
    <xf numFmtId="3" fontId="12" fillId="4" borderId="16" xfId="0" applyNumberFormat="1" applyFont="1" applyFill="1" applyBorder="1" applyAlignment="1">
      <alignment horizontal="left" vertical="center" wrapText="1"/>
    </xf>
    <xf numFmtId="3" fontId="12" fillId="4" borderId="16" xfId="0" applyNumberFormat="1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left" vertical="center" wrapText="1"/>
    </xf>
    <xf numFmtId="3" fontId="12" fillId="4" borderId="48" xfId="0" applyNumberFormat="1" applyFont="1" applyFill="1" applyBorder="1" applyAlignment="1">
      <alignment horizontal="right" vertical="center" wrapText="1"/>
    </xf>
    <xf numFmtId="3" fontId="12" fillId="4" borderId="48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1" fontId="8" fillId="3" borderId="17" xfId="0" applyNumberFormat="1" applyFont="1" applyFill="1" applyBorder="1" applyAlignment="1">
      <alignment horizontal="left" vertical="center" wrapText="1"/>
    </xf>
    <xf numFmtId="0" fontId="8" fillId="4" borderId="48" xfId="0" applyFont="1" applyFill="1" applyBorder="1" applyAlignment="1">
      <alignment horizontal="right" vertical="center"/>
    </xf>
    <xf numFmtId="0" fontId="8" fillId="4" borderId="48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vertical="center" wrapText="1"/>
    </xf>
    <xf numFmtId="1" fontId="8" fillId="4" borderId="16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4" borderId="42" xfId="0" applyFont="1" applyFill="1" applyBorder="1" applyAlignment="1">
      <alignment horizontal="left" vertical="center"/>
    </xf>
    <xf numFmtId="3" fontId="8" fillId="4" borderId="42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 wrapText="1"/>
    </xf>
    <xf numFmtId="3" fontId="12" fillId="4" borderId="4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2" fillId="4" borderId="42" xfId="0" applyFont="1" applyFill="1" applyBorder="1" applyAlignment="1">
      <alignment horizontal="righ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3" fontId="8" fillId="4" borderId="4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8" fillId="4" borderId="17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8" fillId="4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4" borderId="42" xfId="0" applyFont="1" applyFill="1" applyBorder="1" applyAlignment="1">
      <alignment vertical="center" wrapText="1"/>
    </xf>
    <xf numFmtId="0" fontId="8" fillId="4" borderId="4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vertical="center"/>
    </xf>
    <xf numFmtId="3" fontId="8" fillId="0" borderId="16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4" borderId="4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16" fillId="3" borderId="18" xfId="2" applyNumberFormat="1" applyFont="1" applyFill="1" applyBorder="1" applyAlignment="1">
      <alignment horizontal="center" vertical="center"/>
    </xf>
    <xf numFmtId="3" fontId="16" fillId="4" borderId="16" xfId="2" applyNumberFormat="1" applyFont="1" applyFill="1" applyBorder="1" applyAlignment="1">
      <alignment horizontal="center" vertical="center"/>
    </xf>
    <xf numFmtId="3" fontId="16" fillId="0" borderId="17" xfId="2" applyNumberFormat="1" applyFont="1" applyBorder="1" applyAlignment="1">
      <alignment horizontal="center" vertical="center"/>
    </xf>
    <xf numFmtId="3" fontId="16" fillId="4" borderId="48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3" fontId="0" fillId="0" borderId="0" xfId="0" applyNumberFormat="1"/>
    <xf numFmtId="3" fontId="8" fillId="0" borderId="0" xfId="0" applyNumberFormat="1" applyFont="1" applyAlignment="1">
      <alignment vertical="center"/>
    </xf>
    <xf numFmtId="0" fontId="8" fillId="4" borderId="17" xfId="0" applyFont="1" applyFill="1" applyBorder="1" applyAlignment="1">
      <alignment horizontal="right" vertical="center" wrapText="1"/>
    </xf>
    <xf numFmtId="3" fontId="8" fillId="4" borderId="17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right" vertical="center" wrapText="1"/>
    </xf>
    <xf numFmtId="3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left" vertical="center"/>
    </xf>
    <xf numFmtId="3" fontId="8" fillId="3" borderId="42" xfId="0" applyNumberFormat="1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9" fillId="0" borderId="0" xfId="3" applyFont="1" applyBorder="1" applyAlignment="1">
      <alignment horizontal="center" wrapText="1"/>
    </xf>
    <xf numFmtId="164" fontId="19" fillId="0" borderId="0" xfId="3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 wrapText="1" readingOrder="2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 readingOrder="2"/>
    </xf>
    <xf numFmtId="0" fontId="10" fillId="0" borderId="0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right" vertical="center" wrapText="1" readingOrder="2"/>
    </xf>
    <xf numFmtId="0" fontId="5" fillId="3" borderId="1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/>
    </xf>
    <xf numFmtId="0" fontId="8" fillId="4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4">
    <cellStyle name="Normal" xfId="0" builtinId="0"/>
    <cellStyle name="Normal_Sheet1_1" xfId="3"/>
    <cellStyle name="Normal_Sheet2" xfId="1"/>
    <cellStyle name="Normal_Sheet9_1" xfId="2"/>
  </cellStyles>
  <dxfs count="0"/>
  <tableStyles count="0" defaultTableStyle="TableStyleMedium9" defaultPivotStyle="PivotStyleLight16"/>
  <colors>
    <mruColors>
      <color rgb="FFCC706E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76200</xdr:rowOff>
    </xdr:from>
    <xdr:ext cx="184731" cy="264560"/>
    <xdr:sp macro="" textlink="">
      <xdr:nvSpPr>
        <xdr:cNvPr id="2" name="TextBox 1"/>
        <xdr:cNvSpPr txBox="1"/>
      </xdr:nvSpPr>
      <xdr:spPr>
        <a:xfrm>
          <a:off x="9980742675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view="pageBreakPreview" topLeftCell="B5" zoomScale="80" zoomScaleSheetLayoutView="80" workbookViewId="0">
      <selection activeCell="C29" sqref="C29"/>
    </sheetView>
  </sheetViews>
  <sheetFormatPr defaultRowHeight="15" x14ac:dyDescent="0.25"/>
  <cols>
    <col min="1" max="1" width="17" customWidth="1"/>
    <col min="2" max="2" width="24.42578125" customWidth="1"/>
    <col min="3" max="3" width="33" style="26" customWidth="1"/>
    <col min="4" max="4" width="32.28515625" customWidth="1"/>
    <col min="5" max="5" width="27.7109375" style="26" customWidth="1"/>
    <col min="6" max="6" width="28.140625" style="35" customWidth="1"/>
    <col min="7" max="7" width="31.5703125" customWidth="1"/>
    <col min="10" max="10" width="13.85546875" customWidth="1"/>
  </cols>
  <sheetData>
    <row r="1" spans="1:11" ht="18.95" customHeight="1" x14ac:dyDescent="0.25">
      <c r="A1" s="231" t="s">
        <v>248</v>
      </c>
      <c r="B1" s="231"/>
      <c r="C1" s="231"/>
      <c r="D1" s="231"/>
      <c r="E1" s="231"/>
      <c r="F1" s="231"/>
      <c r="G1" s="231"/>
    </row>
    <row r="2" spans="1:11" ht="23.1" customHeight="1" x14ac:dyDescent="0.35">
      <c r="A2" s="235" t="s">
        <v>208</v>
      </c>
      <c r="B2" s="235"/>
      <c r="C2" s="235"/>
      <c r="D2" s="235"/>
      <c r="E2" s="235"/>
      <c r="F2" s="235"/>
      <c r="G2" s="235"/>
    </row>
    <row r="3" spans="1:11" ht="18.95" customHeight="1" thickBot="1" x14ac:dyDescent="0.3">
      <c r="A3" s="150" t="s">
        <v>125</v>
      </c>
      <c r="B3" s="151"/>
      <c r="C3" s="238" t="s">
        <v>176</v>
      </c>
      <c r="D3" s="238"/>
      <c r="E3" s="238"/>
      <c r="F3" s="151"/>
      <c r="G3" s="18" t="s">
        <v>124</v>
      </c>
      <c r="H3" s="20"/>
    </row>
    <row r="4" spans="1:11" ht="14.25" customHeight="1" x14ac:dyDescent="0.25">
      <c r="A4" s="232" t="s">
        <v>0</v>
      </c>
      <c r="B4" s="236" t="s">
        <v>27</v>
      </c>
      <c r="C4" s="236"/>
      <c r="D4" s="236"/>
      <c r="E4" s="236"/>
      <c r="F4" s="236"/>
      <c r="G4" s="232" t="s">
        <v>55</v>
      </c>
    </row>
    <row r="5" spans="1:11" ht="14.25" customHeight="1" x14ac:dyDescent="0.25">
      <c r="A5" s="233"/>
      <c r="B5" s="237" t="s">
        <v>126</v>
      </c>
      <c r="C5" s="237"/>
      <c r="D5" s="237"/>
      <c r="E5" s="237"/>
      <c r="F5" s="237"/>
      <c r="G5" s="233"/>
      <c r="I5" s="229"/>
      <c r="J5" s="5"/>
      <c r="K5" s="5"/>
    </row>
    <row r="6" spans="1:11" ht="21.6" customHeight="1" thickBot="1" x14ac:dyDescent="0.3">
      <c r="A6" s="233"/>
      <c r="B6" s="213" t="s">
        <v>134</v>
      </c>
      <c r="C6" s="139" t="s">
        <v>22</v>
      </c>
      <c r="D6" s="139" t="s">
        <v>47</v>
      </c>
      <c r="E6" s="139" t="s">
        <v>1</v>
      </c>
      <c r="F6" s="139" t="s">
        <v>23</v>
      </c>
      <c r="G6" s="233"/>
      <c r="I6" s="229"/>
      <c r="J6" s="230"/>
      <c r="K6" s="5"/>
    </row>
    <row r="7" spans="1:11" ht="48.6" customHeight="1" thickTop="1" thickBot="1" x14ac:dyDescent="0.3">
      <c r="A7" s="234"/>
      <c r="B7" s="214" t="s">
        <v>185</v>
      </c>
      <c r="C7" s="138" t="s">
        <v>127</v>
      </c>
      <c r="D7" s="138" t="s">
        <v>128</v>
      </c>
      <c r="E7" s="138" t="s">
        <v>116</v>
      </c>
      <c r="F7" s="138" t="s">
        <v>129</v>
      </c>
      <c r="G7" s="234"/>
      <c r="I7" s="229"/>
      <c r="J7" s="230"/>
      <c r="K7" s="5"/>
    </row>
    <row r="8" spans="1:11" s="26" customFormat="1" ht="23.1" customHeight="1" x14ac:dyDescent="0.25">
      <c r="A8" s="62" t="s">
        <v>148</v>
      </c>
      <c r="B8" s="74">
        <v>2055</v>
      </c>
      <c r="C8" s="74">
        <v>36575804</v>
      </c>
      <c r="D8" s="74">
        <v>1900329</v>
      </c>
      <c r="E8" s="74">
        <v>1014032</v>
      </c>
      <c r="F8" s="74">
        <v>5000068</v>
      </c>
      <c r="G8" s="63" t="s">
        <v>170</v>
      </c>
      <c r="I8" s="229"/>
      <c r="J8" s="230"/>
      <c r="K8" s="5"/>
    </row>
    <row r="9" spans="1:11" s="26" customFormat="1" ht="23.1" customHeight="1" x14ac:dyDescent="0.25">
      <c r="A9" s="64" t="s">
        <v>2</v>
      </c>
      <c r="B9" s="147">
        <v>218</v>
      </c>
      <c r="C9" s="147">
        <v>5165338</v>
      </c>
      <c r="D9" s="76">
        <v>393793</v>
      </c>
      <c r="E9" s="76">
        <v>444016</v>
      </c>
      <c r="F9" s="76">
        <v>837034</v>
      </c>
      <c r="G9" s="65" t="s">
        <v>56</v>
      </c>
      <c r="I9" s="229"/>
      <c r="J9" s="230"/>
      <c r="K9" s="5"/>
    </row>
    <row r="10" spans="1:11" s="26" customFormat="1" ht="23.1" customHeight="1" x14ac:dyDescent="0.25">
      <c r="A10" s="66" t="s">
        <v>3</v>
      </c>
      <c r="B10" s="77">
        <v>1577</v>
      </c>
      <c r="C10" s="77">
        <v>24234055</v>
      </c>
      <c r="D10" s="78">
        <v>1369837</v>
      </c>
      <c r="E10" s="78">
        <v>672649</v>
      </c>
      <c r="F10" s="78">
        <v>5200011</v>
      </c>
      <c r="G10" s="67" t="s">
        <v>177</v>
      </c>
      <c r="I10" s="229"/>
      <c r="J10" s="230"/>
      <c r="K10" s="5"/>
    </row>
    <row r="11" spans="1:11" s="26" customFormat="1" ht="23.1" customHeight="1" x14ac:dyDescent="0.25">
      <c r="A11" s="64" t="s">
        <v>173</v>
      </c>
      <c r="B11" s="147">
        <v>1083</v>
      </c>
      <c r="C11" s="147">
        <v>21295004</v>
      </c>
      <c r="D11" s="76">
        <v>1781369</v>
      </c>
      <c r="E11" s="76">
        <v>664251</v>
      </c>
      <c r="F11" s="76">
        <v>6757437</v>
      </c>
      <c r="G11" s="65" t="s">
        <v>171</v>
      </c>
      <c r="I11" s="229"/>
      <c r="J11" s="230"/>
      <c r="K11" s="5"/>
    </row>
    <row r="12" spans="1:11" s="26" customFormat="1" ht="23.1" customHeight="1" x14ac:dyDescent="0.25">
      <c r="A12" s="66" t="s">
        <v>4</v>
      </c>
      <c r="B12" s="77">
        <v>4061</v>
      </c>
      <c r="C12" s="77">
        <v>131638835</v>
      </c>
      <c r="D12" s="78">
        <v>9042665</v>
      </c>
      <c r="E12" s="78">
        <v>4083544</v>
      </c>
      <c r="F12" s="78">
        <v>15851972</v>
      </c>
      <c r="G12" s="67" t="s">
        <v>57</v>
      </c>
      <c r="I12" s="229"/>
      <c r="J12" s="230"/>
      <c r="K12" s="5"/>
    </row>
    <row r="13" spans="1:11" s="26" customFormat="1" ht="23.1" customHeight="1" x14ac:dyDescent="0.25">
      <c r="A13" s="64" t="s">
        <v>5</v>
      </c>
      <c r="B13" s="147">
        <v>990</v>
      </c>
      <c r="C13" s="147">
        <v>19397592</v>
      </c>
      <c r="D13" s="76">
        <v>1838944</v>
      </c>
      <c r="E13" s="76">
        <v>361287</v>
      </c>
      <c r="F13" s="76">
        <v>2990132</v>
      </c>
      <c r="G13" s="65" t="s">
        <v>58</v>
      </c>
      <c r="I13" s="229"/>
      <c r="J13" s="230"/>
      <c r="K13" s="5"/>
    </row>
    <row r="14" spans="1:11" ht="23.1" customHeight="1" x14ac:dyDescent="0.25">
      <c r="A14" s="66" t="s">
        <v>6</v>
      </c>
      <c r="B14" s="77">
        <v>993</v>
      </c>
      <c r="C14" s="77">
        <v>12106438</v>
      </c>
      <c r="D14" s="78">
        <v>1419987</v>
      </c>
      <c r="E14" s="78">
        <v>1094203</v>
      </c>
      <c r="F14" s="78">
        <v>2022480</v>
      </c>
      <c r="G14" s="67" t="s">
        <v>59</v>
      </c>
      <c r="I14" s="229"/>
      <c r="J14" s="230"/>
      <c r="K14" s="5"/>
    </row>
    <row r="15" spans="1:11" s="26" customFormat="1" ht="23.1" customHeight="1" x14ac:dyDescent="0.25">
      <c r="A15" s="64" t="s">
        <v>7</v>
      </c>
      <c r="B15" s="147">
        <v>1089</v>
      </c>
      <c r="C15" s="147">
        <v>19719466</v>
      </c>
      <c r="D15" s="76">
        <v>1370493</v>
      </c>
      <c r="E15" s="76">
        <v>754907</v>
      </c>
      <c r="F15" s="76">
        <v>2658076</v>
      </c>
      <c r="G15" s="65" t="s">
        <v>60</v>
      </c>
      <c r="I15" s="34"/>
      <c r="J15" s="34"/>
      <c r="K15" s="5"/>
    </row>
    <row r="16" spans="1:11" s="26" customFormat="1" ht="23.1" customHeight="1" x14ac:dyDescent="0.25">
      <c r="A16" s="66" t="s">
        <v>8</v>
      </c>
      <c r="B16" s="77">
        <v>804</v>
      </c>
      <c r="C16" s="77">
        <v>36445477</v>
      </c>
      <c r="D16" s="78">
        <v>1434484</v>
      </c>
      <c r="E16" s="78">
        <v>335191</v>
      </c>
      <c r="F16" s="78">
        <v>2513311</v>
      </c>
      <c r="G16" s="67" t="s">
        <v>61</v>
      </c>
      <c r="I16" s="34"/>
      <c r="J16" s="34"/>
      <c r="K16" s="5"/>
    </row>
    <row r="17" spans="1:13" s="26" customFormat="1" ht="23.1" customHeight="1" x14ac:dyDescent="0.25">
      <c r="A17" s="64" t="s">
        <v>174</v>
      </c>
      <c r="B17" s="147">
        <v>522</v>
      </c>
      <c r="C17" s="147">
        <v>11635089</v>
      </c>
      <c r="D17" s="76">
        <v>718929</v>
      </c>
      <c r="E17" s="76">
        <v>1075406</v>
      </c>
      <c r="F17" s="76">
        <v>1355068</v>
      </c>
      <c r="G17" s="65" t="s">
        <v>62</v>
      </c>
      <c r="I17" s="34"/>
      <c r="J17" s="34"/>
      <c r="K17" s="5"/>
    </row>
    <row r="18" spans="1:13" ht="23.1" customHeight="1" x14ac:dyDescent="0.25">
      <c r="A18" s="66" t="s">
        <v>9</v>
      </c>
      <c r="B18" s="77">
        <v>455</v>
      </c>
      <c r="C18" s="77">
        <v>6549990</v>
      </c>
      <c r="D18" s="77">
        <v>470505</v>
      </c>
      <c r="E18" s="77">
        <v>602540</v>
      </c>
      <c r="F18" s="78">
        <v>1416497</v>
      </c>
      <c r="G18" s="67" t="s">
        <v>63</v>
      </c>
      <c r="I18" s="30"/>
      <c r="J18" s="30"/>
      <c r="K18" s="5"/>
    </row>
    <row r="19" spans="1:13" ht="23.1" customHeight="1" x14ac:dyDescent="0.25">
      <c r="A19" s="64" t="s">
        <v>10</v>
      </c>
      <c r="B19" s="147">
        <v>819</v>
      </c>
      <c r="C19" s="147">
        <v>10165839</v>
      </c>
      <c r="D19" s="147">
        <v>816071</v>
      </c>
      <c r="E19" s="147">
        <v>237949</v>
      </c>
      <c r="F19" s="147">
        <v>993163</v>
      </c>
      <c r="G19" s="65" t="s">
        <v>64</v>
      </c>
      <c r="I19" s="30"/>
      <c r="J19" s="30"/>
      <c r="K19" s="5"/>
    </row>
    <row r="20" spans="1:13" ht="23.1" customHeight="1" x14ac:dyDescent="0.25">
      <c r="A20" s="66" t="s">
        <v>11</v>
      </c>
      <c r="B20" s="77">
        <v>876</v>
      </c>
      <c r="C20" s="77">
        <v>19241006</v>
      </c>
      <c r="D20" s="77">
        <v>983360.73101488349</v>
      </c>
      <c r="E20" s="77">
        <v>248813</v>
      </c>
      <c r="F20" s="77">
        <v>2126257</v>
      </c>
      <c r="G20" s="67" t="s">
        <v>65</v>
      </c>
      <c r="I20" s="30"/>
      <c r="J20" s="30"/>
      <c r="K20" s="5"/>
    </row>
    <row r="21" spans="1:13" ht="23.1" customHeight="1" thickBot="1" x14ac:dyDescent="0.3">
      <c r="A21" s="70" t="s">
        <v>175</v>
      </c>
      <c r="B21" s="148">
        <v>1828</v>
      </c>
      <c r="C21" s="148">
        <v>51251242</v>
      </c>
      <c r="D21" s="148">
        <v>3056608.4663846246</v>
      </c>
      <c r="E21" s="148">
        <v>1360134</v>
      </c>
      <c r="F21" s="148">
        <v>7500609</v>
      </c>
      <c r="G21" s="152" t="s">
        <v>66</v>
      </c>
      <c r="I21" s="30"/>
      <c r="J21" s="30"/>
      <c r="K21" s="5"/>
    </row>
    <row r="22" spans="1:13" ht="23.1" customHeight="1" thickBot="1" x14ac:dyDescent="0.3">
      <c r="A22" s="153" t="s">
        <v>16</v>
      </c>
      <c r="B22" s="149">
        <f>SUM(B8:B21)</f>
        <v>17370</v>
      </c>
      <c r="C22" s="149">
        <f>SUM(C8:C21)</f>
        <v>405421175</v>
      </c>
      <c r="D22" s="149">
        <f>SUM(D8:D21)</f>
        <v>26597375.197399508</v>
      </c>
      <c r="E22" s="149">
        <f>SUM(E8:E21)</f>
        <v>12948922</v>
      </c>
      <c r="F22" s="149">
        <f>SUM(F8:F21)</f>
        <v>57222115</v>
      </c>
      <c r="G22" s="154" t="s">
        <v>67</v>
      </c>
      <c r="I22" s="31"/>
      <c r="J22" s="30"/>
      <c r="K22" s="5"/>
    </row>
    <row r="23" spans="1:13" ht="23.1" customHeight="1" x14ac:dyDescent="0.25">
      <c r="A23" s="111" t="s">
        <v>178</v>
      </c>
      <c r="B23" s="111"/>
      <c r="C23" s="111"/>
      <c r="D23" s="111"/>
      <c r="E23" s="111"/>
      <c r="F23" s="136"/>
      <c r="G23" s="143" t="s">
        <v>214</v>
      </c>
      <c r="H23" s="17"/>
    </row>
    <row r="24" spans="1:13" ht="23.1" customHeight="1" x14ac:dyDescent="0.25">
      <c r="A24" s="66" t="s">
        <v>150</v>
      </c>
      <c r="B24" s="77">
        <v>58</v>
      </c>
      <c r="C24" s="77">
        <v>9646576</v>
      </c>
      <c r="D24" s="77">
        <v>452262.99999999988</v>
      </c>
      <c r="E24" s="77">
        <v>371460</v>
      </c>
      <c r="F24" s="77">
        <v>145623.99999999991</v>
      </c>
      <c r="G24" s="67" t="s">
        <v>180</v>
      </c>
    </row>
    <row r="25" spans="1:13" ht="23.1" customHeight="1" x14ac:dyDescent="0.25">
      <c r="A25" s="64" t="s">
        <v>151</v>
      </c>
      <c r="B25" s="60">
        <v>648</v>
      </c>
      <c r="C25" s="60">
        <v>39427848</v>
      </c>
      <c r="D25" s="60">
        <v>7950928.0000000047</v>
      </c>
      <c r="E25" s="60">
        <v>1322698</v>
      </c>
      <c r="F25" s="60">
        <v>1142258.0000000037</v>
      </c>
      <c r="G25" s="144" t="s">
        <v>181</v>
      </c>
      <c r="M25" s="8"/>
    </row>
    <row r="26" spans="1:13" ht="23.1" customHeight="1" thickBot="1" x14ac:dyDescent="0.3">
      <c r="A26" s="66" t="s">
        <v>149</v>
      </c>
      <c r="B26" s="77">
        <v>832</v>
      </c>
      <c r="C26" s="77">
        <v>142325061</v>
      </c>
      <c r="D26" s="77">
        <v>9202364</v>
      </c>
      <c r="E26" s="77">
        <v>21698515</v>
      </c>
      <c r="F26" s="77">
        <v>10331903</v>
      </c>
      <c r="G26" s="67" t="s">
        <v>182</v>
      </c>
    </row>
    <row r="27" spans="1:13" ht="23.1" customHeight="1" thickBot="1" x14ac:dyDescent="0.3">
      <c r="A27" s="220" t="s">
        <v>16</v>
      </c>
      <c r="B27" s="221">
        <f>SUM(B24:B26)</f>
        <v>1538</v>
      </c>
      <c r="C27" s="221">
        <f>SUM(C24:C26)</f>
        <v>191399485</v>
      </c>
      <c r="D27" s="221">
        <f>SUM(D24:D26)</f>
        <v>17605555.000000004</v>
      </c>
      <c r="E27" s="221">
        <f>SUM(E24:E26)</f>
        <v>23392673</v>
      </c>
      <c r="F27" s="221">
        <f>SUM(F24:F26)</f>
        <v>11619785.000000004</v>
      </c>
      <c r="G27" s="222" t="s">
        <v>67</v>
      </c>
    </row>
    <row r="28" spans="1:13" ht="23.1" customHeight="1" thickBot="1" x14ac:dyDescent="0.3">
      <c r="A28" s="155" t="s">
        <v>179</v>
      </c>
      <c r="B28" s="146">
        <f>B22+B27</f>
        <v>18908</v>
      </c>
      <c r="C28" s="146">
        <f>C22+C27</f>
        <v>596820660</v>
      </c>
      <c r="D28" s="146">
        <f>D22+D27</f>
        <v>44202930.197399512</v>
      </c>
      <c r="E28" s="146">
        <f>E22+E27</f>
        <v>36341595</v>
      </c>
      <c r="F28" s="146">
        <f>F22+F27</f>
        <v>68841900</v>
      </c>
      <c r="G28" s="145" t="s">
        <v>183</v>
      </c>
    </row>
  </sheetData>
  <mergeCells count="9">
    <mergeCell ref="I5:I14"/>
    <mergeCell ref="J6:J14"/>
    <mergeCell ref="A1:G1"/>
    <mergeCell ref="A4:A7"/>
    <mergeCell ref="G4:G7"/>
    <mergeCell ref="A2:G2"/>
    <mergeCell ref="B4:F4"/>
    <mergeCell ref="B5:F5"/>
    <mergeCell ref="C3:E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  <headerFooter>
    <oddFooter xml:space="preserve">&amp;C&amp;"-,Bold"&amp;14 &amp;12 </oddFooter>
  </headerFooter>
  <rowBreaks count="1" manualBreakCount="1">
    <brk id="3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rightToLeft="1" view="pageBreakPreview" topLeftCell="A10" zoomScale="60" workbookViewId="0">
      <selection activeCell="C27" sqref="C27"/>
    </sheetView>
  </sheetViews>
  <sheetFormatPr defaultRowHeight="15" x14ac:dyDescent="0.25"/>
  <cols>
    <col min="1" max="1" width="17.28515625" customWidth="1"/>
    <col min="2" max="2" width="19" customWidth="1"/>
    <col min="3" max="3" width="23.140625" customWidth="1"/>
    <col min="4" max="4" width="26.140625" customWidth="1"/>
    <col min="5" max="5" width="33.5703125" customWidth="1"/>
    <col min="6" max="6" width="35" customWidth="1"/>
    <col min="7" max="7" width="28.140625" customWidth="1"/>
    <col min="8" max="8" width="22.42578125" customWidth="1"/>
    <col min="9" max="9" width="28.28515625" customWidth="1"/>
    <col min="10" max="10" width="10.42578125" customWidth="1"/>
    <col min="11" max="11" width="12.5703125" customWidth="1"/>
    <col min="12" max="12" width="9.85546875" bestFit="1" customWidth="1"/>
    <col min="14" max="14" width="10.7109375" bestFit="1" customWidth="1"/>
  </cols>
  <sheetData>
    <row r="1" spans="1:10" ht="23.25" customHeight="1" x14ac:dyDescent="0.25">
      <c r="A1" s="256" t="s">
        <v>257</v>
      </c>
      <c r="B1" s="256"/>
      <c r="C1" s="256"/>
      <c r="D1" s="256"/>
      <c r="E1" s="256"/>
      <c r="F1" s="256"/>
      <c r="G1" s="256"/>
      <c r="H1" s="256"/>
      <c r="I1" s="256"/>
    </row>
    <row r="2" spans="1:10" s="10" customFormat="1" ht="21" customHeight="1" x14ac:dyDescent="0.35">
      <c r="A2" s="257" t="s">
        <v>216</v>
      </c>
      <c r="B2" s="257"/>
      <c r="C2" s="257"/>
      <c r="D2" s="257"/>
      <c r="E2" s="257"/>
      <c r="F2" s="257"/>
      <c r="G2" s="257"/>
      <c r="H2" s="257"/>
      <c r="I2" s="257"/>
    </row>
    <row r="3" spans="1:10" s="10" customFormat="1" ht="22.5" customHeight="1" thickBot="1" x14ac:dyDescent="0.3">
      <c r="A3" s="300" t="s">
        <v>211</v>
      </c>
      <c r="B3" s="300"/>
      <c r="C3" s="287" t="s">
        <v>184</v>
      </c>
      <c r="D3" s="287"/>
      <c r="E3" s="287"/>
      <c r="F3" s="287"/>
      <c r="G3" s="287"/>
      <c r="H3" s="287"/>
      <c r="I3" s="28" t="s">
        <v>212</v>
      </c>
    </row>
    <row r="4" spans="1:10" ht="18.95" customHeight="1" x14ac:dyDescent="0.25">
      <c r="A4" s="243" t="s">
        <v>0</v>
      </c>
      <c r="B4" s="243" t="s">
        <v>134</v>
      </c>
      <c r="C4" s="282" t="s">
        <v>21</v>
      </c>
      <c r="D4" s="282"/>
      <c r="E4" s="282"/>
      <c r="F4" s="282"/>
      <c r="G4" s="282"/>
      <c r="H4" s="243" t="s">
        <v>16</v>
      </c>
      <c r="I4" s="243" t="s">
        <v>55</v>
      </c>
    </row>
    <row r="5" spans="1:10" ht="20.45" customHeight="1" x14ac:dyDescent="0.25">
      <c r="A5" s="255"/>
      <c r="B5" s="255"/>
      <c r="C5" s="294" t="s">
        <v>83</v>
      </c>
      <c r="D5" s="294"/>
      <c r="E5" s="294"/>
      <c r="F5" s="294"/>
      <c r="G5" s="294"/>
      <c r="H5" s="255"/>
      <c r="I5" s="255"/>
    </row>
    <row r="6" spans="1:10" ht="30.95" customHeight="1" thickBot="1" x14ac:dyDescent="0.3">
      <c r="A6" s="255"/>
      <c r="B6" s="285"/>
      <c r="C6" s="176" t="s">
        <v>37</v>
      </c>
      <c r="D6" s="176" t="s">
        <v>29</v>
      </c>
      <c r="E6" s="176" t="s">
        <v>30</v>
      </c>
      <c r="F6" s="176" t="s">
        <v>31</v>
      </c>
      <c r="G6" s="176" t="s">
        <v>32</v>
      </c>
      <c r="H6" s="306"/>
      <c r="I6" s="255"/>
    </row>
    <row r="7" spans="1:10" ht="51.6" customHeight="1" thickTop="1" thickBot="1" x14ac:dyDescent="0.3">
      <c r="A7" s="244"/>
      <c r="B7" s="214" t="s">
        <v>185</v>
      </c>
      <c r="C7" s="110" t="s">
        <v>84</v>
      </c>
      <c r="D7" s="110" t="s">
        <v>85</v>
      </c>
      <c r="E7" s="177" t="s">
        <v>86</v>
      </c>
      <c r="F7" s="177" t="s">
        <v>87</v>
      </c>
      <c r="G7" s="177" t="s">
        <v>88</v>
      </c>
      <c r="H7" s="177" t="s">
        <v>67</v>
      </c>
      <c r="I7" s="244"/>
    </row>
    <row r="8" spans="1:10" s="26" customFormat="1" ht="27.95" customHeight="1" x14ac:dyDescent="0.25">
      <c r="A8" s="62" t="s">
        <v>148</v>
      </c>
      <c r="B8" s="74">
        <v>2055</v>
      </c>
      <c r="C8" s="74">
        <v>726184</v>
      </c>
      <c r="D8" s="74">
        <v>621767</v>
      </c>
      <c r="E8" s="74">
        <v>0</v>
      </c>
      <c r="F8" s="74">
        <v>56816</v>
      </c>
      <c r="G8" s="74">
        <v>285</v>
      </c>
      <c r="H8" s="74">
        <f t="shared" ref="H8:H22" si="0">SUM(C8:G8)</f>
        <v>1405052</v>
      </c>
      <c r="I8" s="63" t="s">
        <v>170</v>
      </c>
    </row>
    <row r="9" spans="1:10" ht="27.95" customHeight="1" x14ac:dyDescent="0.25">
      <c r="A9" s="64" t="s">
        <v>2</v>
      </c>
      <c r="B9" s="60">
        <v>218</v>
      </c>
      <c r="C9" s="75">
        <v>304835</v>
      </c>
      <c r="D9" s="75">
        <v>50194</v>
      </c>
      <c r="E9" s="75">
        <v>895</v>
      </c>
      <c r="F9" s="75">
        <v>14098</v>
      </c>
      <c r="G9" s="75">
        <v>1246</v>
      </c>
      <c r="H9" s="60">
        <f t="shared" si="0"/>
        <v>371268</v>
      </c>
      <c r="I9" s="65" t="s">
        <v>56</v>
      </c>
      <c r="J9" s="14"/>
    </row>
    <row r="10" spans="1:10" ht="27.95" customHeight="1" x14ac:dyDescent="0.25">
      <c r="A10" s="66" t="s">
        <v>3</v>
      </c>
      <c r="B10" s="77">
        <v>1577</v>
      </c>
      <c r="C10" s="78">
        <v>864986</v>
      </c>
      <c r="D10" s="78">
        <v>397765</v>
      </c>
      <c r="E10" s="78">
        <v>2628</v>
      </c>
      <c r="F10" s="78">
        <v>9591</v>
      </c>
      <c r="G10" s="78">
        <v>350</v>
      </c>
      <c r="H10" s="77">
        <f t="shared" si="0"/>
        <v>1275320</v>
      </c>
      <c r="I10" s="67" t="s">
        <v>177</v>
      </c>
      <c r="J10" s="14"/>
    </row>
    <row r="11" spans="1:10" s="26" customFormat="1" ht="27.95" customHeight="1" x14ac:dyDescent="0.25">
      <c r="A11" s="64" t="s">
        <v>173</v>
      </c>
      <c r="B11" s="60">
        <v>1083</v>
      </c>
      <c r="C11" s="75">
        <v>838469</v>
      </c>
      <c r="D11" s="75">
        <v>416451</v>
      </c>
      <c r="E11" s="75">
        <v>150</v>
      </c>
      <c r="F11" s="75">
        <v>88719</v>
      </c>
      <c r="G11" s="75">
        <v>1053</v>
      </c>
      <c r="H11" s="60">
        <f t="shared" si="0"/>
        <v>1344842</v>
      </c>
      <c r="I11" s="65" t="s">
        <v>171</v>
      </c>
      <c r="J11" s="14"/>
    </row>
    <row r="12" spans="1:10" ht="27.95" customHeight="1" x14ac:dyDescent="0.25">
      <c r="A12" s="66" t="s">
        <v>4</v>
      </c>
      <c r="B12" s="77">
        <v>4061</v>
      </c>
      <c r="C12" s="78">
        <v>5391794</v>
      </c>
      <c r="D12" s="78">
        <v>1234108</v>
      </c>
      <c r="E12" s="78">
        <v>7519</v>
      </c>
      <c r="F12" s="78">
        <v>180787</v>
      </c>
      <c r="G12" s="78">
        <v>16391</v>
      </c>
      <c r="H12" s="77">
        <f t="shared" si="0"/>
        <v>6830599</v>
      </c>
      <c r="I12" s="67" t="s">
        <v>57</v>
      </c>
      <c r="J12" s="14"/>
    </row>
    <row r="13" spans="1:10" ht="27.95" customHeight="1" x14ac:dyDescent="0.25">
      <c r="A13" s="64" t="s">
        <v>5</v>
      </c>
      <c r="B13" s="60">
        <v>990</v>
      </c>
      <c r="C13" s="75">
        <v>1366702</v>
      </c>
      <c r="D13" s="75">
        <v>37696</v>
      </c>
      <c r="E13" s="75">
        <v>0</v>
      </c>
      <c r="F13" s="75">
        <v>44652</v>
      </c>
      <c r="G13" s="75">
        <v>1622</v>
      </c>
      <c r="H13" s="60">
        <f t="shared" si="0"/>
        <v>1450672</v>
      </c>
      <c r="I13" s="65" t="s">
        <v>58</v>
      </c>
      <c r="J13" s="14"/>
    </row>
    <row r="14" spans="1:10" ht="27.95" customHeight="1" x14ac:dyDescent="0.25">
      <c r="A14" s="66" t="s">
        <v>6</v>
      </c>
      <c r="B14" s="77">
        <v>993</v>
      </c>
      <c r="C14" s="78">
        <v>859534</v>
      </c>
      <c r="D14" s="78">
        <v>539596</v>
      </c>
      <c r="E14" s="78">
        <v>7164</v>
      </c>
      <c r="F14" s="78">
        <v>2511</v>
      </c>
      <c r="G14" s="78">
        <v>0</v>
      </c>
      <c r="H14" s="77">
        <f t="shared" si="0"/>
        <v>1408805</v>
      </c>
      <c r="I14" s="67" t="s">
        <v>59</v>
      </c>
      <c r="J14" s="14"/>
    </row>
    <row r="15" spans="1:10" ht="27.95" customHeight="1" x14ac:dyDescent="0.25">
      <c r="A15" s="64" t="s">
        <v>7</v>
      </c>
      <c r="B15" s="60">
        <v>1089</v>
      </c>
      <c r="C15" s="75">
        <v>759474</v>
      </c>
      <c r="D15" s="75">
        <v>358920</v>
      </c>
      <c r="E15" s="75">
        <v>0</v>
      </c>
      <c r="F15" s="75">
        <v>17905</v>
      </c>
      <c r="G15" s="75">
        <v>0</v>
      </c>
      <c r="H15" s="60">
        <f t="shared" si="0"/>
        <v>1136299</v>
      </c>
      <c r="I15" s="57" t="s">
        <v>60</v>
      </c>
      <c r="J15" s="14"/>
    </row>
    <row r="16" spans="1:10" ht="27.95" customHeight="1" x14ac:dyDescent="0.25">
      <c r="A16" s="66" t="s">
        <v>8</v>
      </c>
      <c r="B16" s="77">
        <v>804</v>
      </c>
      <c r="C16" s="78">
        <v>977864</v>
      </c>
      <c r="D16" s="78">
        <v>191193</v>
      </c>
      <c r="E16" s="78">
        <v>0</v>
      </c>
      <c r="F16" s="78">
        <v>17877</v>
      </c>
      <c r="G16" s="78">
        <v>0</v>
      </c>
      <c r="H16" s="77">
        <f t="shared" si="0"/>
        <v>1186934</v>
      </c>
      <c r="I16" s="68" t="s">
        <v>61</v>
      </c>
      <c r="J16" s="14"/>
    </row>
    <row r="17" spans="1:14" ht="27.95" customHeight="1" x14ac:dyDescent="0.25">
      <c r="A17" s="64" t="s">
        <v>174</v>
      </c>
      <c r="B17" s="60">
        <v>522</v>
      </c>
      <c r="C17" s="75">
        <v>560877</v>
      </c>
      <c r="D17" s="75">
        <v>62832</v>
      </c>
      <c r="E17" s="75">
        <v>0</v>
      </c>
      <c r="F17" s="75">
        <v>17136</v>
      </c>
      <c r="G17" s="75">
        <v>0</v>
      </c>
      <c r="H17" s="60">
        <f t="shared" si="0"/>
        <v>640845</v>
      </c>
      <c r="I17" s="57" t="s">
        <v>62</v>
      </c>
      <c r="J17" s="14"/>
    </row>
    <row r="18" spans="1:14" ht="27.95" customHeight="1" x14ac:dyDescent="0.25">
      <c r="A18" s="66" t="s">
        <v>9</v>
      </c>
      <c r="B18" s="77">
        <v>455</v>
      </c>
      <c r="C18" s="78">
        <v>299322</v>
      </c>
      <c r="D18" s="78">
        <v>144855</v>
      </c>
      <c r="E18" s="78">
        <v>0</v>
      </c>
      <c r="F18" s="78">
        <v>16467</v>
      </c>
      <c r="G18" s="78">
        <v>0</v>
      </c>
      <c r="H18" s="77">
        <f t="shared" si="0"/>
        <v>460644</v>
      </c>
      <c r="I18" s="68" t="s">
        <v>172</v>
      </c>
      <c r="J18" s="14"/>
    </row>
    <row r="19" spans="1:14" ht="27.95" customHeight="1" x14ac:dyDescent="0.25">
      <c r="A19" s="64" t="s">
        <v>10</v>
      </c>
      <c r="B19" s="60">
        <v>819</v>
      </c>
      <c r="C19" s="75">
        <v>552311</v>
      </c>
      <c r="D19" s="75">
        <v>132150</v>
      </c>
      <c r="E19" s="75">
        <v>0</v>
      </c>
      <c r="F19" s="75">
        <v>22475</v>
      </c>
      <c r="G19" s="75">
        <v>0</v>
      </c>
      <c r="H19" s="60">
        <f t="shared" si="0"/>
        <v>706936</v>
      </c>
      <c r="I19" s="57" t="s">
        <v>64</v>
      </c>
      <c r="J19" s="14"/>
    </row>
    <row r="20" spans="1:14" ht="27.95" customHeight="1" x14ac:dyDescent="0.25">
      <c r="A20" s="66" t="s">
        <v>11</v>
      </c>
      <c r="B20" s="77">
        <v>876</v>
      </c>
      <c r="C20" s="78">
        <v>625003</v>
      </c>
      <c r="D20" s="78">
        <v>209129.73101488349</v>
      </c>
      <c r="E20" s="78">
        <v>0</v>
      </c>
      <c r="F20" s="78">
        <v>24248</v>
      </c>
      <c r="G20" s="78">
        <v>609</v>
      </c>
      <c r="H20" s="77">
        <f t="shared" si="0"/>
        <v>858989.73101488349</v>
      </c>
      <c r="I20" s="69" t="s">
        <v>65</v>
      </c>
      <c r="J20" s="14"/>
    </row>
    <row r="21" spans="1:14" ht="27.95" customHeight="1" thickBot="1" x14ac:dyDescent="0.3">
      <c r="A21" s="70" t="s">
        <v>175</v>
      </c>
      <c r="B21" s="84">
        <v>1828</v>
      </c>
      <c r="C21" s="85">
        <v>767961</v>
      </c>
      <c r="D21" s="85">
        <v>973578.46638462471</v>
      </c>
      <c r="E21" s="85">
        <v>0</v>
      </c>
      <c r="F21" s="85">
        <v>182888</v>
      </c>
      <c r="G21" s="85">
        <v>368068</v>
      </c>
      <c r="H21" s="109">
        <f t="shared" si="0"/>
        <v>2292495.4663846246</v>
      </c>
      <c r="I21" s="71" t="s">
        <v>66</v>
      </c>
      <c r="J21" s="14"/>
    </row>
    <row r="22" spans="1:14" s="26" customFormat="1" ht="27.95" customHeight="1" thickBot="1" x14ac:dyDescent="0.3">
      <c r="A22" s="72" t="s">
        <v>16</v>
      </c>
      <c r="B22" s="82">
        <v>17370</v>
      </c>
      <c r="C22" s="83">
        <f>SUM(C8:C21)</f>
        <v>14895316</v>
      </c>
      <c r="D22" s="83">
        <f>SUM(D8:D21)</f>
        <v>5370235.1973995082</v>
      </c>
      <c r="E22" s="83">
        <f>SUM(E8:E21)</f>
        <v>18356</v>
      </c>
      <c r="F22" s="83">
        <f>SUM(F8:F21)</f>
        <v>696170</v>
      </c>
      <c r="G22" s="83">
        <f>SUM(G8:G21)</f>
        <v>389624</v>
      </c>
      <c r="H22" s="101">
        <f t="shared" si="0"/>
        <v>21369701.197399508</v>
      </c>
      <c r="I22" s="73" t="s">
        <v>67</v>
      </c>
      <c r="J22" s="14"/>
    </row>
    <row r="23" spans="1:14" ht="27.95" customHeight="1" thickTop="1" x14ac:dyDescent="0.25">
      <c r="A23" s="181" t="s">
        <v>178</v>
      </c>
      <c r="B23" s="197"/>
      <c r="C23" s="197"/>
      <c r="D23" s="197"/>
      <c r="E23" s="197"/>
      <c r="F23" s="197"/>
      <c r="G23" s="197"/>
      <c r="H23" s="197"/>
      <c r="I23" s="17" t="s">
        <v>214</v>
      </c>
      <c r="J23" s="2"/>
      <c r="K23" s="3"/>
    </row>
    <row r="24" spans="1:14" ht="27.95" customHeight="1" x14ac:dyDescent="0.25">
      <c r="A24" s="168" t="s">
        <v>150</v>
      </c>
      <c r="B24" s="78">
        <v>58</v>
      </c>
      <c r="C24" s="78">
        <v>1200.0000000000005</v>
      </c>
      <c r="D24" s="78">
        <v>105300</v>
      </c>
      <c r="E24" s="78">
        <v>0</v>
      </c>
      <c r="F24" s="78">
        <v>0</v>
      </c>
      <c r="G24" s="78">
        <v>0</v>
      </c>
      <c r="H24" s="78">
        <f>SUM(C24:G24)</f>
        <v>106500</v>
      </c>
      <c r="I24" s="169" t="s">
        <v>180</v>
      </c>
      <c r="J24" s="1"/>
      <c r="K24" s="3"/>
    </row>
    <row r="25" spans="1:14" ht="27.95" customHeight="1" x14ac:dyDescent="0.25">
      <c r="A25" s="170" t="s">
        <v>151</v>
      </c>
      <c r="B25" s="75">
        <v>648</v>
      </c>
      <c r="C25" s="75">
        <v>3684888</v>
      </c>
      <c r="D25" s="75">
        <v>811116</v>
      </c>
      <c r="E25" s="75">
        <v>120161</v>
      </c>
      <c r="F25" s="75">
        <v>88056</v>
      </c>
      <c r="G25" s="75">
        <v>77508</v>
      </c>
      <c r="H25" s="75">
        <f>SUM(C25:G25)</f>
        <v>4781729</v>
      </c>
      <c r="I25" s="171" t="s">
        <v>181</v>
      </c>
      <c r="J25" s="1"/>
    </row>
    <row r="26" spans="1:14" ht="27.95" customHeight="1" thickBot="1" x14ac:dyDescent="0.3">
      <c r="A26" s="168" t="s">
        <v>149</v>
      </c>
      <c r="B26" s="77">
        <v>832</v>
      </c>
      <c r="C26" s="77">
        <v>4815847</v>
      </c>
      <c r="D26" s="77">
        <v>1042145</v>
      </c>
      <c r="E26" s="77">
        <v>0</v>
      </c>
      <c r="F26" s="77">
        <v>0</v>
      </c>
      <c r="G26" s="77">
        <v>0</v>
      </c>
      <c r="H26" s="77">
        <f>SUM(C26:G26)</f>
        <v>5857992</v>
      </c>
      <c r="I26" s="169" t="s">
        <v>182</v>
      </c>
    </row>
    <row r="27" spans="1:14" ht="27.95" customHeight="1" thickBot="1" x14ac:dyDescent="0.3">
      <c r="A27" s="224" t="s">
        <v>16</v>
      </c>
      <c r="B27" s="221">
        <f t="shared" ref="B27:G27" si="1">SUM(B24:B26)</f>
        <v>1538</v>
      </c>
      <c r="C27" s="221">
        <f t="shared" si="1"/>
        <v>8501935</v>
      </c>
      <c r="D27" s="221">
        <f t="shared" si="1"/>
        <v>1958561</v>
      </c>
      <c r="E27" s="221">
        <f t="shared" si="1"/>
        <v>120161</v>
      </c>
      <c r="F27" s="221">
        <f t="shared" si="1"/>
        <v>88056</v>
      </c>
      <c r="G27" s="221">
        <f t="shared" si="1"/>
        <v>77508</v>
      </c>
      <c r="H27" s="221">
        <f>SUM(C27:G27)</f>
        <v>10746221</v>
      </c>
      <c r="I27" s="225" t="s">
        <v>67</v>
      </c>
    </row>
    <row r="28" spans="1:14" ht="27.95" customHeight="1" thickBot="1" x14ac:dyDescent="0.3">
      <c r="A28" s="173" t="s">
        <v>179</v>
      </c>
      <c r="B28" s="146">
        <f t="shared" ref="B28:H28" si="2">B22+B27</f>
        <v>18908</v>
      </c>
      <c r="C28" s="146">
        <f t="shared" si="2"/>
        <v>23397251</v>
      </c>
      <c r="D28" s="146">
        <f t="shared" si="2"/>
        <v>7328796.1973995082</v>
      </c>
      <c r="E28" s="146">
        <f t="shared" si="2"/>
        <v>138517</v>
      </c>
      <c r="F28" s="146">
        <f t="shared" si="2"/>
        <v>784226</v>
      </c>
      <c r="G28" s="146">
        <f t="shared" si="2"/>
        <v>467132</v>
      </c>
      <c r="H28" s="146">
        <f t="shared" si="2"/>
        <v>32115922.197399508</v>
      </c>
      <c r="I28" s="174" t="s">
        <v>183</v>
      </c>
      <c r="L28" s="26"/>
      <c r="N28" s="27"/>
    </row>
  </sheetData>
  <mergeCells count="10">
    <mergeCell ref="A1:I1"/>
    <mergeCell ref="A2:I2"/>
    <mergeCell ref="C4:G4"/>
    <mergeCell ref="C5:G5"/>
    <mergeCell ref="H4:H6"/>
    <mergeCell ref="A4:A7"/>
    <mergeCell ref="B4:B6"/>
    <mergeCell ref="I4:I7"/>
    <mergeCell ref="A3:B3"/>
    <mergeCell ref="C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 xml:space="preserve">&amp;C&amp;"-,Bold"&amp;14 &amp;12 </oddFooter>
  </headerFooter>
  <ignoredErrors>
    <ignoredError sqref="H8:H21 H24:H2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rightToLeft="1" view="pageBreakPreview" topLeftCell="A10" zoomScale="60" workbookViewId="0">
      <selection activeCell="C27" sqref="C27"/>
    </sheetView>
  </sheetViews>
  <sheetFormatPr defaultRowHeight="15" x14ac:dyDescent="0.25"/>
  <cols>
    <col min="1" max="1" width="25.42578125" customWidth="1"/>
    <col min="2" max="2" width="29.5703125" customWidth="1"/>
    <col min="3" max="3" width="43.42578125" customWidth="1"/>
    <col min="4" max="4" width="44.28515625" customWidth="1"/>
    <col min="5" max="5" width="34.42578125" customWidth="1"/>
    <col min="6" max="6" width="41.140625" customWidth="1"/>
    <col min="10" max="10" width="10.7109375" bestFit="1" customWidth="1"/>
  </cols>
  <sheetData>
    <row r="1" spans="1:6" ht="21.95" customHeight="1" x14ac:dyDescent="0.25">
      <c r="A1" s="239" t="s">
        <v>258</v>
      </c>
      <c r="B1" s="239"/>
      <c r="C1" s="239"/>
      <c r="D1" s="239"/>
      <c r="E1" s="239"/>
      <c r="F1" s="239"/>
    </row>
    <row r="2" spans="1:6" ht="25.5" customHeight="1" x14ac:dyDescent="0.35">
      <c r="A2" s="235" t="s">
        <v>217</v>
      </c>
      <c r="B2" s="235"/>
      <c r="C2" s="235"/>
      <c r="D2" s="235"/>
      <c r="E2" s="235"/>
      <c r="F2" s="235"/>
    </row>
    <row r="3" spans="1:6" ht="24" customHeight="1" thickBot="1" x14ac:dyDescent="0.3">
      <c r="A3" s="111" t="s">
        <v>238</v>
      </c>
      <c r="B3" s="196"/>
      <c r="C3" s="287" t="s">
        <v>184</v>
      </c>
      <c r="D3" s="287"/>
      <c r="E3" s="287"/>
      <c r="F3" s="28" t="s">
        <v>239</v>
      </c>
    </row>
    <row r="4" spans="1:6" ht="18.600000000000001" customHeight="1" x14ac:dyDescent="0.25">
      <c r="A4" s="243" t="s">
        <v>0</v>
      </c>
      <c r="B4" s="243" t="s">
        <v>134</v>
      </c>
      <c r="C4" s="236" t="s">
        <v>35</v>
      </c>
      <c r="D4" s="236"/>
      <c r="E4" s="236"/>
      <c r="F4" s="243" t="s">
        <v>55</v>
      </c>
    </row>
    <row r="5" spans="1:6" ht="23.45" customHeight="1" x14ac:dyDescent="0.25">
      <c r="A5" s="255"/>
      <c r="B5" s="255"/>
      <c r="C5" s="307" t="s">
        <v>218</v>
      </c>
      <c r="D5" s="307"/>
      <c r="E5" s="307"/>
      <c r="F5" s="255"/>
    </row>
    <row r="6" spans="1:6" ht="25.5" customHeight="1" thickBot="1" x14ac:dyDescent="0.3">
      <c r="A6" s="255"/>
      <c r="B6" s="285"/>
      <c r="C6" s="176" t="s">
        <v>142</v>
      </c>
      <c r="D6" s="176" t="s">
        <v>143</v>
      </c>
      <c r="E6" s="100" t="s">
        <v>16</v>
      </c>
      <c r="F6" s="255"/>
    </row>
    <row r="7" spans="1:6" ht="32.1" customHeight="1" thickTop="1" thickBot="1" x14ac:dyDescent="0.3">
      <c r="A7" s="244"/>
      <c r="B7" s="214" t="s">
        <v>185</v>
      </c>
      <c r="C7" s="110" t="s">
        <v>219</v>
      </c>
      <c r="D7" s="110" t="s">
        <v>220</v>
      </c>
      <c r="E7" s="177" t="s">
        <v>67</v>
      </c>
      <c r="F7" s="244"/>
    </row>
    <row r="8" spans="1:6" s="26" customFormat="1" ht="27.95" customHeight="1" x14ac:dyDescent="0.25">
      <c r="A8" s="62" t="s">
        <v>148</v>
      </c>
      <c r="B8" s="74">
        <v>2055</v>
      </c>
      <c r="C8" s="74">
        <v>35672184</v>
      </c>
      <c r="D8" s="74">
        <v>903620</v>
      </c>
      <c r="E8" s="74">
        <f t="shared" ref="E8:E21" si="0">SUM(C8:D8)</f>
        <v>36575804</v>
      </c>
      <c r="F8" s="63" t="s">
        <v>170</v>
      </c>
    </row>
    <row r="9" spans="1:6" ht="27.95" customHeight="1" x14ac:dyDescent="0.25">
      <c r="A9" s="64" t="s">
        <v>2</v>
      </c>
      <c r="B9" s="60">
        <v>218</v>
      </c>
      <c r="C9" s="105">
        <v>4598238</v>
      </c>
      <c r="D9" s="105">
        <v>567100</v>
      </c>
      <c r="E9" s="105">
        <f t="shared" si="0"/>
        <v>5165338</v>
      </c>
      <c r="F9" s="65" t="s">
        <v>56</v>
      </c>
    </row>
    <row r="10" spans="1:6" ht="27.95" customHeight="1" x14ac:dyDescent="0.25">
      <c r="A10" s="66" t="s">
        <v>3</v>
      </c>
      <c r="B10" s="77">
        <v>1577</v>
      </c>
      <c r="C10" s="106">
        <v>23656872</v>
      </c>
      <c r="D10" s="106">
        <v>577183</v>
      </c>
      <c r="E10" s="106">
        <f t="shared" si="0"/>
        <v>24234055</v>
      </c>
      <c r="F10" s="67" t="s">
        <v>177</v>
      </c>
    </row>
    <row r="11" spans="1:6" s="26" customFormat="1" ht="27.95" customHeight="1" x14ac:dyDescent="0.25">
      <c r="A11" s="64" t="s">
        <v>173</v>
      </c>
      <c r="B11" s="60">
        <v>1083</v>
      </c>
      <c r="C11" s="105">
        <v>20239462</v>
      </c>
      <c r="D11" s="105">
        <v>1055542</v>
      </c>
      <c r="E11" s="105">
        <f t="shared" si="0"/>
        <v>21295004</v>
      </c>
      <c r="F11" s="65" t="s">
        <v>171</v>
      </c>
    </row>
    <row r="12" spans="1:6" ht="27.95" customHeight="1" x14ac:dyDescent="0.25">
      <c r="A12" s="66" t="s">
        <v>4</v>
      </c>
      <c r="B12" s="77">
        <v>4061</v>
      </c>
      <c r="C12" s="106">
        <v>129086620</v>
      </c>
      <c r="D12" s="106">
        <v>2552215</v>
      </c>
      <c r="E12" s="106">
        <f t="shared" si="0"/>
        <v>131638835</v>
      </c>
      <c r="F12" s="67" t="s">
        <v>57</v>
      </c>
    </row>
    <row r="13" spans="1:6" ht="27.95" customHeight="1" x14ac:dyDescent="0.25">
      <c r="A13" s="64" t="s">
        <v>5</v>
      </c>
      <c r="B13" s="60">
        <v>990</v>
      </c>
      <c r="C13" s="105">
        <v>19241694</v>
      </c>
      <c r="D13" s="105">
        <v>155898</v>
      </c>
      <c r="E13" s="105">
        <f t="shared" si="0"/>
        <v>19397592</v>
      </c>
      <c r="F13" s="65" t="s">
        <v>58</v>
      </c>
    </row>
    <row r="14" spans="1:6" ht="27.95" customHeight="1" x14ac:dyDescent="0.25">
      <c r="A14" s="66" t="s">
        <v>6</v>
      </c>
      <c r="B14" s="77">
        <v>993</v>
      </c>
      <c r="C14" s="106">
        <v>11491839</v>
      </c>
      <c r="D14" s="106">
        <v>614599</v>
      </c>
      <c r="E14" s="106">
        <f t="shared" si="0"/>
        <v>12106438</v>
      </c>
      <c r="F14" s="67" t="s">
        <v>59</v>
      </c>
    </row>
    <row r="15" spans="1:6" ht="27.95" customHeight="1" x14ac:dyDescent="0.25">
      <c r="A15" s="64" t="s">
        <v>7</v>
      </c>
      <c r="B15" s="60">
        <v>1089</v>
      </c>
      <c r="C15" s="105">
        <v>19408188</v>
      </c>
      <c r="D15" s="105">
        <v>311278</v>
      </c>
      <c r="E15" s="105">
        <f t="shared" si="0"/>
        <v>19719466</v>
      </c>
      <c r="F15" s="57" t="s">
        <v>60</v>
      </c>
    </row>
    <row r="16" spans="1:6" ht="27.95" customHeight="1" x14ac:dyDescent="0.25">
      <c r="A16" s="66" t="s">
        <v>8</v>
      </c>
      <c r="B16" s="77">
        <v>804</v>
      </c>
      <c r="C16" s="106">
        <v>35472663</v>
      </c>
      <c r="D16" s="106">
        <v>972814</v>
      </c>
      <c r="E16" s="106">
        <f t="shared" si="0"/>
        <v>36445477</v>
      </c>
      <c r="F16" s="68" t="s">
        <v>61</v>
      </c>
    </row>
    <row r="17" spans="1:10" ht="27.95" customHeight="1" x14ac:dyDescent="0.25">
      <c r="A17" s="64" t="s">
        <v>174</v>
      </c>
      <c r="B17" s="60">
        <v>522</v>
      </c>
      <c r="C17" s="105">
        <v>9641304</v>
      </c>
      <c r="D17" s="105">
        <v>1993785</v>
      </c>
      <c r="E17" s="105">
        <f t="shared" si="0"/>
        <v>11635089</v>
      </c>
      <c r="F17" s="57" t="s">
        <v>62</v>
      </c>
    </row>
    <row r="18" spans="1:10" ht="27.95" customHeight="1" x14ac:dyDescent="0.25">
      <c r="A18" s="66" t="s">
        <v>9</v>
      </c>
      <c r="B18" s="77">
        <v>455</v>
      </c>
      <c r="C18" s="106">
        <v>6549990</v>
      </c>
      <c r="D18" s="106">
        <v>0</v>
      </c>
      <c r="E18" s="106">
        <f t="shared" si="0"/>
        <v>6549990</v>
      </c>
      <c r="F18" s="68" t="s">
        <v>172</v>
      </c>
    </row>
    <row r="19" spans="1:10" ht="27.95" customHeight="1" x14ac:dyDescent="0.25">
      <c r="A19" s="64" t="s">
        <v>10</v>
      </c>
      <c r="B19" s="60">
        <v>819</v>
      </c>
      <c r="C19" s="105">
        <v>10130061</v>
      </c>
      <c r="D19" s="105">
        <v>35778</v>
      </c>
      <c r="E19" s="105">
        <f t="shared" si="0"/>
        <v>10165839</v>
      </c>
      <c r="F19" s="57" t="s">
        <v>64</v>
      </c>
    </row>
    <row r="20" spans="1:10" ht="27.95" customHeight="1" x14ac:dyDescent="0.25">
      <c r="A20" s="66" t="s">
        <v>11</v>
      </c>
      <c r="B20" s="77">
        <v>876</v>
      </c>
      <c r="C20" s="106">
        <v>18281298</v>
      </c>
      <c r="D20" s="106">
        <v>959708</v>
      </c>
      <c r="E20" s="106">
        <f t="shared" si="0"/>
        <v>19241006</v>
      </c>
      <c r="F20" s="69" t="s">
        <v>65</v>
      </c>
    </row>
    <row r="21" spans="1:10" ht="27.95" customHeight="1" thickBot="1" x14ac:dyDescent="0.3">
      <c r="A21" s="70" t="s">
        <v>175</v>
      </c>
      <c r="B21" s="84">
        <v>1828</v>
      </c>
      <c r="C21" s="112">
        <v>47134499</v>
      </c>
      <c r="D21" s="84">
        <v>4116743</v>
      </c>
      <c r="E21" s="84">
        <f t="shared" si="0"/>
        <v>51251242</v>
      </c>
      <c r="F21" s="71" t="s">
        <v>66</v>
      </c>
    </row>
    <row r="22" spans="1:10" s="26" customFormat="1" ht="27.95" customHeight="1" thickBot="1" x14ac:dyDescent="0.3">
      <c r="A22" s="72" t="s">
        <v>16</v>
      </c>
      <c r="B22" s="82">
        <v>17370</v>
      </c>
      <c r="C22" s="82">
        <f>SUM(C8:C21)</f>
        <v>390604912</v>
      </c>
      <c r="D22" s="82">
        <f>SUM(D8:D21)</f>
        <v>14816263</v>
      </c>
      <c r="E22" s="82">
        <f>SUM(E8:E21)</f>
        <v>405421175</v>
      </c>
      <c r="F22" s="73" t="s">
        <v>67</v>
      </c>
    </row>
    <row r="23" spans="1:10" ht="27.95" customHeight="1" thickTop="1" x14ac:dyDescent="0.25">
      <c r="A23" s="181" t="s">
        <v>178</v>
      </c>
      <c r="B23" s="197"/>
      <c r="C23" s="196"/>
      <c r="D23" s="196"/>
      <c r="E23" s="196"/>
      <c r="F23" s="17" t="s">
        <v>214</v>
      </c>
    </row>
    <row r="24" spans="1:10" ht="27.95" customHeight="1" x14ac:dyDescent="0.25">
      <c r="A24" s="168" t="s">
        <v>150</v>
      </c>
      <c r="B24" s="78">
        <v>58</v>
      </c>
      <c r="C24" s="77">
        <v>9646576</v>
      </c>
      <c r="D24" s="77">
        <v>0</v>
      </c>
      <c r="E24" s="77">
        <f>SUM(C24:D24)</f>
        <v>9646576</v>
      </c>
      <c r="F24" s="169" t="s">
        <v>180</v>
      </c>
    </row>
    <row r="25" spans="1:10" ht="27.95" customHeight="1" x14ac:dyDescent="0.25">
      <c r="A25" s="170" t="s">
        <v>151</v>
      </c>
      <c r="B25" s="75">
        <v>648</v>
      </c>
      <c r="C25" s="60">
        <v>39399048</v>
      </c>
      <c r="D25" s="60">
        <v>28800</v>
      </c>
      <c r="E25" s="60">
        <f>SUM(C25:D25)</f>
        <v>39427848</v>
      </c>
      <c r="F25" s="171" t="s">
        <v>181</v>
      </c>
    </row>
    <row r="26" spans="1:10" ht="27.95" customHeight="1" thickBot="1" x14ac:dyDescent="0.3">
      <c r="A26" s="168" t="s">
        <v>149</v>
      </c>
      <c r="B26" s="77">
        <v>832</v>
      </c>
      <c r="C26" s="77">
        <v>142325061</v>
      </c>
      <c r="D26" s="77">
        <v>0</v>
      </c>
      <c r="E26" s="77">
        <f>SUM(C26:D26)</f>
        <v>142325061</v>
      </c>
      <c r="F26" s="169" t="s">
        <v>182</v>
      </c>
    </row>
    <row r="27" spans="1:10" ht="27.95" customHeight="1" thickBot="1" x14ac:dyDescent="0.3">
      <c r="A27" s="224" t="s">
        <v>16</v>
      </c>
      <c r="B27" s="221">
        <f>SUM(B24:B26)</f>
        <v>1538</v>
      </c>
      <c r="C27" s="221">
        <f>SUM(C24:C26)</f>
        <v>191370685</v>
      </c>
      <c r="D27" s="221">
        <f>SUM(D24:D26)</f>
        <v>28800</v>
      </c>
      <c r="E27" s="221">
        <f>SUM(C27:D27)</f>
        <v>191399485</v>
      </c>
      <c r="F27" s="225" t="s">
        <v>67</v>
      </c>
      <c r="J27" s="215"/>
    </row>
    <row r="28" spans="1:10" ht="27.95" customHeight="1" thickBot="1" x14ac:dyDescent="0.3">
      <c r="A28" s="173" t="s">
        <v>179</v>
      </c>
      <c r="B28" s="146">
        <f>B22+B27</f>
        <v>18908</v>
      </c>
      <c r="C28" s="146">
        <f>C22+C27</f>
        <v>581975597</v>
      </c>
      <c r="D28" s="146">
        <f>D22+D27</f>
        <v>14845063</v>
      </c>
      <c r="E28" s="146">
        <f>E22+E27</f>
        <v>596820660</v>
      </c>
      <c r="F28" s="174" t="s">
        <v>183</v>
      </c>
      <c r="J28" s="215"/>
    </row>
  </sheetData>
  <mergeCells count="8">
    <mergeCell ref="A1:F1"/>
    <mergeCell ref="C5:E5"/>
    <mergeCell ref="A4:A7"/>
    <mergeCell ref="B4:B6"/>
    <mergeCell ref="C4:E4"/>
    <mergeCell ref="A2:F2"/>
    <mergeCell ref="F4:F7"/>
    <mergeCell ref="C3:E3"/>
  </mergeCells>
  <printOptions horizontalCentered="1"/>
  <pageMargins left="0.23622047244094491" right="0.23622047244094491" top="0.62992125984251968" bottom="0.55118110236220474" header="0.31496062992125984" footer="0.31496062992125984"/>
  <pageSetup paperSize="9" scale="65" orientation="landscape" r:id="rId1"/>
  <headerFooter>
    <oddFooter xml:space="preserve">&amp;C&amp;12 </oddFooter>
  </headerFooter>
  <rowBreaks count="1" manualBreakCount="1">
    <brk id="33" max="10" man="1"/>
  </rowBreaks>
  <ignoredErrors>
    <ignoredError sqref="E23:E26 E8:E2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rightToLeft="1" view="pageBreakPreview" topLeftCell="A6" zoomScale="60" zoomScaleNormal="62" workbookViewId="0">
      <selection activeCell="I19" sqref="I19"/>
    </sheetView>
  </sheetViews>
  <sheetFormatPr defaultRowHeight="15" x14ac:dyDescent="0.25"/>
  <cols>
    <col min="1" max="1" width="22.42578125" customWidth="1"/>
    <col min="2" max="2" width="28.140625" customWidth="1"/>
    <col min="3" max="3" width="39.140625" customWidth="1"/>
    <col min="4" max="4" width="31" customWidth="1"/>
    <col min="5" max="5" width="26.42578125" customWidth="1"/>
    <col min="6" max="6" width="28.85546875" customWidth="1"/>
    <col min="7" max="7" width="36.28515625" customWidth="1"/>
    <col min="8" max="8" width="14.42578125" customWidth="1"/>
    <col min="9" max="9" width="11.85546875" customWidth="1"/>
    <col min="10" max="10" width="11" customWidth="1"/>
    <col min="11" max="11" width="12.5703125" customWidth="1"/>
    <col min="12" max="12" width="13.5703125" customWidth="1"/>
    <col min="13" max="13" width="16.42578125" customWidth="1"/>
  </cols>
  <sheetData>
    <row r="1" spans="1:7" s="10" customFormat="1" ht="21.6" customHeight="1" x14ac:dyDescent="0.25">
      <c r="A1" s="239" t="s">
        <v>259</v>
      </c>
      <c r="B1" s="239"/>
      <c r="C1" s="239"/>
      <c r="D1" s="239"/>
      <c r="E1" s="239"/>
      <c r="F1" s="239"/>
      <c r="G1" s="239"/>
    </row>
    <row r="2" spans="1:7" s="10" customFormat="1" ht="22.5" customHeight="1" x14ac:dyDescent="0.35">
      <c r="A2" s="239" t="s">
        <v>223</v>
      </c>
      <c r="B2" s="239"/>
      <c r="C2" s="239"/>
      <c r="D2" s="239"/>
      <c r="E2" s="239"/>
      <c r="F2" s="239"/>
      <c r="G2" s="239"/>
    </row>
    <row r="3" spans="1:7" s="10" customFormat="1" ht="29.25" customHeight="1" thickBot="1" x14ac:dyDescent="0.3">
      <c r="A3" s="17" t="s">
        <v>168</v>
      </c>
      <c r="B3" s="18"/>
      <c r="C3" s="308" t="s">
        <v>184</v>
      </c>
      <c r="D3" s="308"/>
      <c r="E3" s="308"/>
      <c r="F3" s="308"/>
      <c r="G3" s="28" t="s">
        <v>75</v>
      </c>
    </row>
    <row r="4" spans="1:7" ht="31.5" customHeight="1" thickTop="1" thickBot="1" x14ac:dyDescent="0.3">
      <c r="A4" s="248" t="s">
        <v>0</v>
      </c>
      <c r="B4" s="186" t="s">
        <v>134</v>
      </c>
      <c r="C4" s="59" t="s">
        <v>36</v>
      </c>
      <c r="D4" s="59" t="s">
        <v>141</v>
      </c>
      <c r="E4" s="59" t="s">
        <v>68</v>
      </c>
      <c r="F4" s="198" t="s">
        <v>16</v>
      </c>
      <c r="G4" s="248" t="s">
        <v>55</v>
      </c>
    </row>
    <row r="5" spans="1:7" ht="41.1" customHeight="1" thickTop="1" thickBot="1" x14ac:dyDescent="0.3">
      <c r="A5" s="250"/>
      <c r="B5" s="185" t="s">
        <v>185</v>
      </c>
      <c r="C5" s="185" t="s">
        <v>73</v>
      </c>
      <c r="D5" s="185" t="s">
        <v>74</v>
      </c>
      <c r="E5" s="185" t="s">
        <v>221</v>
      </c>
      <c r="F5" s="185" t="s">
        <v>67</v>
      </c>
      <c r="G5" s="250"/>
    </row>
    <row r="6" spans="1:7" s="26" customFormat="1" ht="26.1" customHeight="1" x14ac:dyDescent="0.25">
      <c r="A6" s="62" t="s">
        <v>148</v>
      </c>
      <c r="B6" s="74">
        <v>2055</v>
      </c>
      <c r="C6" s="74">
        <v>78088</v>
      </c>
      <c r="D6" s="74">
        <v>0</v>
      </c>
      <c r="E6" s="74">
        <v>0</v>
      </c>
      <c r="F6" s="74">
        <f t="shared" ref="F6:F20" si="0">SUM(C6:E6)</f>
        <v>78088</v>
      </c>
      <c r="G6" s="63" t="s">
        <v>170</v>
      </c>
    </row>
    <row r="7" spans="1:7" ht="26.1" customHeight="1" x14ac:dyDescent="0.25">
      <c r="A7" s="64" t="s">
        <v>2</v>
      </c>
      <c r="B7" s="60">
        <v>218</v>
      </c>
      <c r="C7" s="60">
        <v>13217</v>
      </c>
      <c r="D7" s="60">
        <v>0</v>
      </c>
      <c r="E7" s="60">
        <v>4831</v>
      </c>
      <c r="F7" s="60">
        <f t="shared" si="0"/>
        <v>18048</v>
      </c>
      <c r="G7" s="65" t="s">
        <v>56</v>
      </c>
    </row>
    <row r="8" spans="1:7" ht="26.1" customHeight="1" x14ac:dyDescent="0.25">
      <c r="A8" s="66" t="s">
        <v>3</v>
      </c>
      <c r="B8" s="77">
        <v>1577</v>
      </c>
      <c r="C8" s="77">
        <v>53602</v>
      </c>
      <c r="D8" s="77">
        <v>0</v>
      </c>
      <c r="E8" s="77">
        <v>6306</v>
      </c>
      <c r="F8" s="77">
        <f t="shared" si="0"/>
        <v>59908</v>
      </c>
      <c r="G8" s="67" t="s">
        <v>177</v>
      </c>
    </row>
    <row r="9" spans="1:7" s="26" customFormat="1" ht="26.1" customHeight="1" x14ac:dyDescent="0.25">
      <c r="A9" s="64" t="s">
        <v>173</v>
      </c>
      <c r="B9" s="60">
        <v>1083</v>
      </c>
      <c r="C9" s="60">
        <v>16973</v>
      </c>
      <c r="D9" s="60">
        <v>0</v>
      </c>
      <c r="E9" s="60">
        <v>0</v>
      </c>
      <c r="F9" s="60">
        <f t="shared" si="0"/>
        <v>16973</v>
      </c>
      <c r="G9" s="65" t="s">
        <v>171</v>
      </c>
    </row>
    <row r="10" spans="1:7" ht="26.1" customHeight="1" x14ac:dyDescent="0.25">
      <c r="A10" s="66" t="s">
        <v>4</v>
      </c>
      <c r="B10" s="77">
        <v>4061</v>
      </c>
      <c r="C10" s="77">
        <v>159321</v>
      </c>
      <c r="D10" s="77">
        <v>752</v>
      </c>
      <c r="E10" s="77">
        <v>47744</v>
      </c>
      <c r="F10" s="77">
        <f t="shared" si="0"/>
        <v>207817</v>
      </c>
      <c r="G10" s="67" t="s">
        <v>57</v>
      </c>
    </row>
    <row r="11" spans="1:7" ht="26.1" customHeight="1" x14ac:dyDescent="0.25">
      <c r="A11" s="64" t="s">
        <v>5</v>
      </c>
      <c r="B11" s="60">
        <v>990</v>
      </c>
      <c r="C11" s="60">
        <v>12758</v>
      </c>
      <c r="D11" s="60">
        <v>0</v>
      </c>
      <c r="E11" s="60">
        <v>0</v>
      </c>
      <c r="F11" s="60">
        <f t="shared" si="0"/>
        <v>12758</v>
      </c>
      <c r="G11" s="65" t="s">
        <v>58</v>
      </c>
    </row>
    <row r="12" spans="1:7" ht="26.1" customHeight="1" x14ac:dyDescent="0.25">
      <c r="A12" s="66" t="s">
        <v>6</v>
      </c>
      <c r="B12" s="77">
        <v>993</v>
      </c>
      <c r="C12" s="77">
        <v>30631</v>
      </c>
      <c r="D12" s="77">
        <v>0</v>
      </c>
      <c r="E12" s="77">
        <v>0</v>
      </c>
      <c r="F12" s="77">
        <f t="shared" si="0"/>
        <v>30631</v>
      </c>
      <c r="G12" s="67" t="s">
        <v>59</v>
      </c>
    </row>
    <row r="13" spans="1:7" ht="26.1" customHeight="1" x14ac:dyDescent="0.25">
      <c r="A13" s="64" t="s">
        <v>7</v>
      </c>
      <c r="B13" s="60">
        <v>1089</v>
      </c>
      <c r="C13" s="60">
        <v>57344</v>
      </c>
      <c r="D13" s="60">
        <v>0</v>
      </c>
      <c r="E13" s="60">
        <v>0</v>
      </c>
      <c r="F13" s="60">
        <f t="shared" si="0"/>
        <v>57344</v>
      </c>
      <c r="G13" s="57" t="s">
        <v>60</v>
      </c>
    </row>
    <row r="14" spans="1:7" ht="26.1" customHeight="1" x14ac:dyDescent="0.25">
      <c r="A14" s="66" t="s">
        <v>8</v>
      </c>
      <c r="B14" s="77">
        <v>804</v>
      </c>
      <c r="C14" s="77">
        <v>22078</v>
      </c>
      <c r="D14" s="77">
        <v>0</v>
      </c>
      <c r="E14" s="77">
        <v>0</v>
      </c>
      <c r="F14" s="77">
        <f t="shared" si="0"/>
        <v>22078</v>
      </c>
      <c r="G14" s="68" t="s">
        <v>61</v>
      </c>
    </row>
    <row r="15" spans="1:7" ht="26.1" customHeight="1" x14ac:dyDescent="0.25">
      <c r="A15" s="64" t="s">
        <v>174</v>
      </c>
      <c r="B15" s="60">
        <v>522</v>
      </c>
      <c r="C15" s="60">
        <v>4726</v>
      </c>
      <c r="D15" s="60">
        <v>0</v>
      </c>
      <c r="E15" s="60">
        <v>0</v>
      </c>
      <c r="F15" s="60">
        <f t="shared" si="0"/>
        <v>4726</v>
      </c>
      <c r="G15" s="57" t="s">
        <v>62</v>
      </c>
    </row>
    <row r="16" spans="1:7" ht="26.1" customHeight="1" x14ac:dyDescent="0.25">
      <c r="A16" s="66" t="s">
        <v>9</v>
      </c>
      <c r="B16" s="77">
        <v>455</v>
      </c>
      <c r="C16" s="77">
        <v>20768</v>
      </c>
      <c r="D16" s="77">
        <v>0</v>
      </c>
      <c r="E16" s="77">
        <v>0</v>
      </c>
      <c r="F16" s="77">
        <f t="shared" si="0"/>
        <v>20768</v>
      </c>
      <c r="G16" s="68" t="s">
        <v>172</v>
      </c>
    </row>
    <row r="17" spans="1:7" ht="26.1" customHeight="1" x14ac:dyDescent="0.25">
      <c r="A17" s="64" t="s">
        <v>10</v>
      </c>
      <c r="B17" s="60">
        <v>819</v>
      </c>
      <c r="C17" s="60">
        <v>15333</v>
      </c>
      <c r="D17" s="60">
        <v>0</v>
      </c>
      <c r="E17" s="60">
        <v>0</v>
      </c>
      <c r="F17" s="60">
        <f t="shared" si="0"/>
        <v>15333</v>
      </c>
      <c r="G17" s="57" t="s">
        <v>64</v>
      </c>
    </row>
    <row r="18" spans="1:7" ht="26.1" customHeight="1" x14ac:dyDescent="0.25">
      <c r="A18" s="66" t="s">
        <v>11</v>
      </c>
      <c r="B18" s="77">
        <v>876</v>
      </c>
      <c r="C18" s="77">
        <v>32136</v>
      </c>
      <c r="D18" s="77">
        <v>0</v>
      </c>
      <c r="E18" s="77">
        <v>0</v>
      </c>
      <c r="F18" s="77">
        <f t="shared" si="0"/>
        <v>32136</v>
      </c>
      <c r="G18" s="69" t="s">
        <v>65</v>
      </c>
    </row>
    <row r="19" spans="1:7" ht="26.1" customHeight="1" thickBot="1" x14ac:dyDescent="0.3">
      <c r="A19" s="70" t="s">
        <v>175</v>
      </c>
      <c r="B19" s="84">
        <v>1828</v>
      </c>
      <c r="C19" s="109">
        <v>70854</v>
      </c>
      <c r="D19" s="109">
        <v>0</v>
      </c>
      <c r="E19" s="109">
        <v>115016</v>
      </c>
      <c r="F19" s="109">
        <f t="shared" si="0"/>
        <v>185870</v>
      </c>
      <c r="G19" s="71" t="s">
        <v>66</v>
      </c>
    </row>
    <row r="20" spans="1:7" s="26" customFormat="1" ht="26.1" customHeight="1" thickBot="1" x14ac:dyDescent="0.3">
      <c r="A20" s="72" t="s">
        <v>16</v>
      </c>
      <c r="B20" s="82">
        <v>17370</v>
      </c>
      <c r="C20" s="101">
        <f>SUM(C6:C19)</f>
        <v>587829</v>
      </c>
      <c r="D20" s="101">
        <f>SUM(D6:D19)</f>
        <v>752</v>
      </c>
      <c r="E20" s="101">
        <f>SUM(E6:E19)</f>
        <v>173897</v>
      </c>
      <c r="F20" s="101">
        <f t="shared" si="0"/>
        <v>762478</v>
      </c>
      <c r="G20" s="73" t="s">
        <v>67</v>
      </c>
    </row>
    <row r="21" spans="1:7" ht="26.1" customHeight="1" thickTop="1" x14ac:dyDescent="0.25">
      <c r="A21" s="181" t="s">
        <v>178</v>
      </c>
      <c r="B21" s="197"/>
      <c r="C21" s="196"/>
      <c r="D21" s="196"/>
      <c r="E21" s="196"/>
      <c r="F21" s="196"/>
      <c r="G21" s="17" t="s">
        <v>214</v>
      </c>
    </row>
    <row r="22" spans="1:7" ht="26.1" customHeight="1" x14ac:dyDescent="0.25">
      <c r="A22" s="168" t="s">
        <v>150</v>
      </c>
      <c r="B22" s="78">
        <v>58</v>
      </c>
      <c r="C22" s="77">
        <v>25540.000000000004</v>
      </c>
      <c r="D22" s="77">
        <v>0</v>
      </c>
      <c r="E22" s="77">
        <v>0</v>
      </c>
      <c r="F22" s="77">
        <f t="shared" ref="F22:F26" si="1">SUM(C22:E22)</f>
        <v>25540.000000000004</v>
      </c>
      <c r="G22" s="169" t="s">
        <v>180</v>
      </c>
    </row>
    <row r="23" spans="1:7" ht="26.1" customHeight="1" x14ac:dyDescent="0.25">
      <c r="A23" s="170" t="s">
        <v>151</v>
      </c>
      <c r="B23" s="75">
        <v>648</v>
      </c>
      <c r="C23" s="60">
        <v>154908</v>
      </c>
      <c r="D23" s="60">
        <v>109764.00000000038</v>
      </c>
      <c r="E23" s="60">
        <v>0</v>
      </c>
      <c r="F23" s="60">
        <f t="shared" si="1"/>
        <v>264672.00000000035</v>
      </c>
      <c r="G23" s="171" t="s">
        <v>181</v>
      </c>
    </row>
    <row r="24" spans="1:7" ht="26.1" customHeight="1" thickBot="1" x14ac:dyDescent="0.3">
      <c r="A24" s="168" t="s">
        <v>149</v>
      </c>
      <c r="B24" s="77">
        <v>832</v>
      </c>
      <c r="C24" s="77">
        <v>341612</v>
      </c>
      <c r="D24" s="77">
        <v>0</v>
      </c>
      <c r="E24" s="77">
        <v>0</v>
      </c>
      <c r="F24" s="77">
        <f t="shared" si="1"/>
        <v>341612</v>
      </c>
      <c r="G24" s="169" t="s">
        <v>182</v>
      </c>
    </row>
    <row r="25" spans="1:7" ht="26.1" customHeight="1" thickBot="1" x14ac:dyDescent="0.3">
      <c r="A25" s="224" t="s">
        <v>16</v>
      </c>
      <c r="B25" s="221">
        <f>SUM(B22:B24)</f>
        <v>1538</v>
      </c>
      <c r="C25" s="221">
        <f>SUM(C22:C24)</f>
        <v>522060</v>
      </c>
      <c r="D25" s="221">
        <f>SUM(D22:D24)</f>
        <v>109764.00000000038</v>
      </c>
      <c r="E25" s="221">
        <f>SUM(E22:E24)</f>
        <v>0</v>
      </c>
      <c r="F25" s="221">
        <f t="shared" si="1"/>
        <v>631824.00000000035</v>
      </c>
      <c r="G25" s="225" t="s">
        <v>67</v>
      </c>
    </row>
    <row r="26" spans="1:7" ht="26.1" customHeight="1" thickBot="1" x14ac:dyDescent="0.3">
      <c r="A26" s="173" t="s">
        <v>179</v>
      </c>
      <c r="B26" s="146">
        <f>B20+B25</f>
        <v>18908</v>
      </c>
      <c r="C26" s="146">
        <f>C20+C25</f>
        <v>1109889</v>
      </c>
      <c r="D26" s="146">
        <f>D25+D20</f>
        <v>110516.00000000038</v>
      </c>
      <c r="E26" s="146">
        <f>E20+E25</f>
        <v>173897</v>
      </c>
      <c r="F26" s="146">
        <f t="shared" si="1"/>
        <v>1394302.0000000005</v>
      </c>
      <c r="G26" s="174" t="s">
        <v>183</v>
      </c>
    </row>
  </sheetData>
  <mergeCells count="5">
    <mergeCell ref="A1:G1"/>
    <mergeCell ref="A2:G2"/>
    <mergeCell ref="A4:A5"/>
    <mergeCell ref="G4:G5"/>
    <mergeCell ref="C3:F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Footer xml:space="preserve">&amp;C&amp;12 </oddFooter>
  </headerFooter>
  <ignoredErrors>
    <ignoredError sqref="F6:F19 F22:F24" formulaRange="1"/>
    <ignoredError sqref="D2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rightToLeft="1" view="pageBreakPreview" topLeftCell="A11" zoomScale="60" zoomScaleNormal="58" workbookViewId="0">
      <selection activeCell="C27" sqref="C27"/>
    </sheetView>
  </sheetViews>
  <sheetFormatPr defaultColWidth="9.140625" defaultRowHeight="15" x14ac:dyDescent="0.25"/>
  <cols>
    <col min="1" max="1" width="24.140625" style="4" customWidth="1"/>
    <col min="2" max="2" width="26.140625" style="4" customWidth="1"/>
    <col min="3" max="3" width="22.42578125" style="4" customWidth="1"/>
    <col min="4" max="4" width="26.140625" style="4" customWidth="1"/>
    <col min="5" max="5" width="25.140625" style="4" customWidth="1"/>
    <col min="6" max="6" width="44.7109375" style="4" customWidth="1"/>
    <col min="7" max="7" width="40.85546875" style="4" customWidth="1"/>
    <col min="8" max="8" width="16.7109375" style="4" customWidth="1"/>
    <col min="9" max="9" width="19.42578125" style="4" customWidth="1"/>
    <col min="10" max="16384" width="9.140625" style="4"/>
  </cols>
  <sheetData>
    <row r="1" spans="1:9" s="19" customFormat="1" hidden="1" x14ac:dyDescent="0.25"/>
    <row r="2" spans="1:9" ht="20.100000000000001" customHeight="1" x14ac:dyDescent="0.25">
      <c r="A2" s="239" t="s">
        <v>260</v>
      </c>
      <c r="B2" s="239"/>
      <c r="C2" s="239"/>
      <c r="D2" s="239"/>
      <c r="E2" s="239"/>
      <c r="F2" s="239"/>
      <c r="G2" s="239"/>
      <c r="H2" s="37"/>
      <c r="I2" s="37"/>
    </row>
    <row r="3" spans="1:9" ht="23.45" customHeight="1" x14ac:dyDescent="0.35">
      <c r="A3" s="235" t="s">
        <v>226</v>
      </c>
      <c r="B3" s="235"/>
      <c r="C3" s="235"/>
      <c r="D3" s="235"/>
      <c r="E3" s="235"/>
      <c r="F3" s="235"/>
      <c r="G3" s="235"/>
      <c r="H3" s="128"/>
      <c r="I3" s="128"/>
    </row>
    <row r="4" spans="1:9" ht="27.95" customHeight="1" thickBot="1" x14ac:dyDescent="0.3">
      <c r="A4" s="111" t="s">
        <v>247</v>
      </c>
      <c r="B4" s="287"/>
      <c r="C4" s="287"/>
      <c r="D4" s="287"/>
      <c r="E4" s="287"/>
      <c r="F4" s="287"/>
      <c r="G4" s="18" t="s">
        <v>76</v>
      </c>
      <c r="H4" s="29"/>
    </row>
    <row r="5" spans="1:9" ht="23.1" customHeight="1" x14ac:dyDescent="0.25">
      <c r="A5" s="282" t="s">
        <v>0</v>
      </c>
      <c r="B5" s="282" t="s">
        <v>134</v>
      </c>
      <c r="C5" s="282" t="s">
        <v>153</v>
      </c>
      <c r="D5" s="282"/>
      <c r="E5" s="282"/>
      <c r="F5" s="282" t="s">
        <v>224</v>
      </c>
      <c r="G5" s="282" t="s">
        <v>55</v>
      </c>
    </row>
    <row r="6" spans="1:9" ht="27" customHeight="1" thickBot="1" x14ac:dyDescent="0.3">
      <c r="A6" s="249"/>
      <c r="B6" s="249"/>
      <c r="C6" s="292" t="s">
        <v>222</v>
      </c>
      <c r="D6" s="292"/>
      <c r="E6" s="292"/>
      <c r="F6" s="249"/>
      <c r="G6" s="249"/>
    </row>
    <row r="7" spans="1:9" ht="22.5" customHeight="1" thickTop="1" x14ac:dyDescent="0.25">
      <c r="A7" s="249"/>
      <c r="B7" s="249" t="s">
        <v>185</v>
      </c>
      <c r="C7" s="184" t="s">
        <v>33</v>
      </c>
      <c r="D7" s="184" t="s">
        <v>34</v>
      </c>
      <c r="E7" s="183" t="s">
        <v>16</v>
      </c>
      <c r="F7" s="249" t="s">
        <v>225</v>
      </c>
      <c r="G7" s="249"/>
    </row>
    <row r="8" spans="1:9" ht="33" customHeight="1" thickBot="1" x14ac:dyDescent="0.3">
      <c r="A8" s="250"/>
      <c r="B8" s="250"/>
      <c r="C8" s="184" t="s">
        <v>77</v>
      </c>
      <c r="D8" s="184" t="s">
        <v>78</v>
      </c>
      <c r="E8" s="184" t="s">
        <v>67</v>
      </c>
      <c r="F8" s="250"/>
      <c r="G8" s="250"/>
    </row>
    <row r="9" spans="1:9" s="35" customFormat="1" ht="24.95" customHeight="1" x14ac:dyDescent="0.25">
      <c r="A9" s="115" t="s">
        <v>148</v>
      </c>
      <c r="B9" s="74">
        <v>2055</v>
      </c>
      <c r="C9" s="74">
        <v>5755</v>
      </c>
      <c r="D9" s="74">
        <v>22334</v>
      </c>
      <c r="E9" s="74">
        <f t="shared" ref="E9:E23" si="0">SUM(C9:D9)</f>
        <v>28089</v>
      </c>
      <c r="F9" s="74">
        <v>1014032</v>
      </c>
      <c r="G9" s="116" t="s">
        <v>170</v>
      </c>
    </row>
    <row r="10" spans="1:9" ht="24.95" customHeight="1" x14ac:dyDescent="0.25">
      <c r="A10" s="117" t="s">
        <v>2</v>
      </c>
      <c r="B10" s="60">
        <v>218</v>
      </c>
      <c r="C10" s="60">
        <v>1626</v>
      </c>
      <c r="D10" s="60">
        <v>3571</v>
      </c>
      <c r="E10" s="75">
        <f t="shared" si="0"/>
        <v>5197</v>
      </c>
      <c r="F10" s="60">
        <v>444016</v>
      </c>
      <c r="G10" s="118" t="s">
        <v>56</v>
      </c>
    </row>
    <row r="11" spans="1:9" ht="24.95" customHeight="1" x14ac:dyDescent="0.25">
      <c r="A11" s="119" t="s">
        <v>3</v>
      </c>
      <c r="B11" s="77">
        <v>1577</v>
      </c>
      <c r="C11" s="77">
        <v>3363</v>
      </c>
      <c r="D11" s="77">
        <v>19549</v>
      </c>
      <c r="E11" s="78">
        <f t="shared" si="0"/>
        <v>22912</v>
      </c>
      <c r="F11" s="77">
        <v>672649</v>
      </c>
      <c r="G11" s="120" t="s">
        <v>177</v>
      </c>
    </row>
    <row r="12" spans="1:9" s="35" customFormat="1" ht="24.95" customHeight="1" x14ac:dyDescent="0.25">
      <c r="A12" s="117" t="s">
        <v>173</v>
      </c>
      <c r="B12" s="60">
        <v>1083</v>
      </c>
      <c r="C12" s="60">
        <v>3973</v>
      </c>
      <c r="D12" s="60">
        <v>14373</v>
      </c>
      <c r="E12" s="75">
        <f t="shared" si="0"/>
        <v>18346</v>
      </c>
      <c r="F12" s="60">
        <v>664251</v>
      </c>
      <c r="G12" s="118" t="s">
        <v>171</v>
      </c>
    </row>
    <row r="13" spans="1:9" ht="24.95" customHeight="1" x14ac:dyDescent="0.25">
      <c r="A13" s="119" t="s">
        <v>4</v>
      </c>
      <c r="B13" s="77">
        <v>4061</v>
      </c>
      <c r="C13" s="77">
        <v>12992</v>
      </c>
      <c r="D13" s="77">
        <v>53503</v>
      </c>
      <c r="E13" s="78">
        <f t="shared" si="0"/>
        <v>66495</v>
      </c>
      <c r="F13" s="77">
        <v>4083544</v>
      </c>
      <c r="G13" s="120" t="s">
        <v>57</v>
      </c>
    </row>
    <row r="14" spans="1:9" ht="24.95" customHeight="1" x14ac:dyDescent="0.25">
      <c r="A14" s="117" t="s">
        <v>5</v>
      </c>
      <c r="B14" s="60">
        <v>990</v>
      </c>
      <c r="C14" s="60">
        <v>1254</v>
      </c>
      <c r="D14" s="60">
        <v>12802</v>
      </c>
      <c r="E14" s="75">
        <f t="shared" si="0"/>
        <v>14056</v>
      </c>
      <c r="F14" s="60">
        <v>361287</v>
      </c>
      <c r="G14" s="118" t="s">
        <v>58</v>
      </c>
    </row>
    <row r="15" spans="1:9" ht="24.95" customHeight="1" x14ac:dyDescent="0.25">
      <c r="A15" s="119" t="s">
        <v>6</v>
      </c>
      <c r="B15" s="77">
        <v>993</v>
      </c>
      <c r="C15" s="77">
        <v>5497</v>
      </c>
      <c r="D15" s="77">
        <v>11987</v>
      </c>
      <c r="E15" s="78">
        <f t="shared" si="0"/>
        <v>17484</v>
      </c>
      <c r="F15" s="77">
        <v>1094203</v>
      </c>
      <c r="G15" s="120" t="s">
        <v>59</v>
      </c>
    </row>
    <row r="16" spans="1:9" ht="24.95" customHeight="1" x14ac:dyDescent="0.25">
      <c r="A16" s="117" t="s">
        <v>7</v>
      </c>
      <c r="B16" s="60">
        <v>1089</v>
      </c>
      <c r="C16" s="60">
        <v>6097</v>
      </c>
      <c r="D16" s="60">
        <v>8856</v>
      </c>
      <c r="E16" s="75">
        <f t="shared" si="0"/>
        <v>14953</v>
      </c>
      <c r="F16" s="60">
        <v>754907</v>
      </c>
      <c r="G16" s="121" t="s">
        <v>60</v>
      </c>
    </row>
    <row r="17" spans="1:7" ht="24.95" customHeight="1" x14ac:dyDescent="0.25">
      <c r="A17" s="119" t="s">
        <v>8</v>
      </c>
      <c r="B17" s="77">
        <v>804</v>
      </c>
      <c r="C17" s="77">
        <v>858</v>
      </c>
      <c r="D17" s="77">
        <v>9922</v>
      </c>
      <c r="E17" s="78">
        <f t="shared" si="0"/>
        <v>10780</v>
      </c>
      <c r="F17" s="77">
        <v>335191</v>
      </c>
      <c r="G17" s="122" t="s">
        <v>61</v>
      </c>
    </row>
    <row r="18" spans="1:7" ht="24.95" customHeight="1" x14ac:dyDescent="0.25">
      <c r="A18" s="117" t="s">
        <v>174</v>
      </c>
      <c r="B18" s="60">
        <v>522</v>
      </c>
      <c r="C18" s="60">
        <v>5463</v>
      </c>
      <c r="D18" s="60">
        <v>7237</v>
      </c>
      <c r="E18" s="75">
        <f t="shared" si="0"/>
        <v>12700</v>
      </c>
      <c r="F18" s="60">
        <v>1075406</v>
      </c>
      <c r="G18" s="121" t="s">
        <v>62</v>
      </c>
    </row>
    <row r="19" spans="1:7" ht="24.95" customHeight="1" x14ac:dyDescent="0.25">
      <c r="A19" s="119" t="s">
        <v>9</v>
      </c>
      <c r="B19" s="77">
        <v>455</v>
      </c>
      <c r="C19" s="77">
        <v>2064</v>
      </c>
      <c r="D19" s="77">
        <v>7558</v>
      </c>
      <c r="E19" s="78">
        <f t="shared" si="0"/>
        <v>9622</v>
      </c>
      <c r="F19" s="77">
        <v>602540</v>
      </c>
      <c r="G19" s="122" t="s">
        <v>172</v>
      </c>
    </row>
    <row r="20" spans="1:7" ht="24.95" customHeight="1" x14ac:dyDescent="0.25">
      <c r="A20" s="117" t="s">
        <v>10</v>
      </c>
      <c r="B20" s="60">
        <v>819</v>
      </c>
      <c r="C20" s="60">
        <v>1124</v>
      </c>
      <c r="D20" s="60">
        <v>6202</v>
      </c>
      <c r="E20" s="75">
        <f t="shared" si="0"/>
        <v>7326</v>
      </c>
      <c r="F20" s="60">
        <v>237949</v>
      </c>
      <c r="G20" s="121" t="s">
        <v>64</v>
      </c>
    </row>
    <row r="21" spans="1:7" ht="24.95" customHeight="1" x14ac:dyDescent="0.25">
      <c r="A21" s="119" t="s">
        <v>11</v>
      </c>
      <c r="B21" s="77">
        <v>876</v>
      </c>
      <c r="C21" s="77">
        <v>2512</v>
      </c>
      <c r="D21" s="77">
        <v>9991</v>
      </c>
      <c r="E21" s="102">
        <f t="shared" si="0"/>
        <v>12503</v>
      </c>
      <c r="F21" s="77">
        <v>248813</v>
      </c>
      <c r="G21" s="123" t="s">
        <v>65</v>
      </c>
    </row>
    <row r="22" spans="1:7" ht="24.95" customHeight="1" thickBot="1" x14ac:dyDescent="0.3">
      <c r="A22" s="124" t="s">
        <v>175</v>
      </c>
      <c r="B22" s="84">
        <v>1828</v>
      </c>
      <c r="C22" s="114">
        <v>4327</v>
      </c>
      <c r="D22" s="114">
        <v>22917</v>
      </c>
      <c r="E22" s="80">
        <f t="shared" si="0"/>
        <v>27244</v>
      </c>
      <c r="F22" s="114">
        <v>1360134</v>
      </c>
      <c r="G22" s="125" t="s">
        <v>66</v>
      </c>
    </row>
    <row r="23" spans="1:7" s="35" customFormat="1" ht="24.95" customHeight="1" thickBot="1" x14ac:dyDescent="0.3">
      <c r="A23" s="126" t="s">
        <v>16</v>
      </c>
      <c r="B23" s="82">
        <v>17370</v>
      </c>
      <c r="C23" s="101">
        <f>SUM(C9:C22)</f>
        <v>56905</v>
      </c>
      <c r="D23" s="101">
        <f>SUM(D9:D22)</f>
        <v>210802</v>
      </c>
      <c r="E23" s="83">
        <f t="shared" si="0"/>
        <v>267707</v>
      </c>
      <c r="F23" s="101">
        <f>SUM(F9:F22)</f>
        <v>12948922</v>
      </c>
      <c r="G23" s="127" t="s">
        <v>67</v>
      </c>
    </row>
    <row r="24" spans="1:7" ht="24.95" customHeight="1" thickTop="1" x14ac:dyDescent="0.25">
      <c r="A24" s="181" t="s">
        <v>178</v>
      </c>
      <c r="B24" s="197"/>
      <c r="C24" s="200"/>
      <c r="D24" s="200"/>
      <c r="E24" s="200"/>
      <c r="F24" s="200"/>
      <c r="G24" s="17" t="s">
        <v>214</v>
      </c>
    </row>
    <row r="25" spans="1:7" ht="24.95" customHeight="1" x14ac:dyDescent="0.25">
      <c r="A25" s="168" t="s">
        <v>150</v>
      </c>
      <c r="B25" s="78">
        <v>58</v>
      </c>
      <c r="C25" s="77">
        <v>708.00000000000011</v>
      </c>
      <c r="D25" s="77">
        <v>0</v>
      </c>
      <c r="E25" s="77">
        <f>SUM(C25:D25)</f>
        <v>708.00000000000011</v>
      </c>
      <c r="F25" s="77">
        <v>371460</v>
      </c>
      <c r="G25" s="169" t="s">
        <v>180</v>
      </c>
    </row>
    <row r="26" spans="1:7" ht="24.95" customHeight="1" x14ac:dyDescent="0.25">
      <c r="A26" s="170" t="s">
        <v>151</v>
      </c>
      <c r="B26" s="75">
        <v>648</v>
      </c>
      <c r="C26" s="60">
        <v>2333</v>
      </c>
      <c r="D26" s="60">
        <v>0</v>
      </c>
      <c r="E26" s="60">
        <f>SUM(C26:D26)</f>
        <v>2333</v>
      </c>
      <c r="F26" s="60">
        <v>1322698</v>
      </c>
      <c r="G26" s="171" t="s">
        <v>181</v>
      </c>
    </row>
    <row r="27" spans="1:7" ht="24.95" customHeight="1" thickBot="1" x14ac:dyDescent="0.3">
      <c r="A27" s="168" t="s">
        <v>149</v>
      </c>
      <c r="B27" s="77">
        <v>832</v>
      </c>
      <c r="C27" s="77">
        <v>15807</v>
      </c>
      <c r="D27" s="77">
        <v>0</v>
      </c>
      <c r="E27" s="77">
        <f>SUM(C27:D27)</f>
        <v>15807</v>
      </c>
      <c r="F27" s="77">
        <v>21698515</v>
      </c>
      <c r="G27" s="169" t="s">
        <v>182</v>
      </c>
    </row>
    <row r="28" spans="1:7" ht="24.95" customHeight="1" thickBot="1" x14ac:dyDescent="0.3">
      <c r="A28" s="224" t="s">
        <v>16</v>
      </c>
      <c r="B28" s="221">
        <f>SUM(B25:B27)</f>
        <v>1538</v>
      </c>
      <c r="C28" s="221">
        <f>SUM(C25:C27)</f>
        <v>18848</v>
      </c>
      <c r="D28" s="221">
        <f>SUM(D25:D27)</f>
        <v>0</v>
      </c>
      <c r="E28" s="221">
        <f>SUM(C28:D28)</f>
        <v>18848</v>
      </c>
      <c r="F28" s="221">
        <f>SUM(F25:F27)</f>
        <v>23392673</v>
      </c>
      <c r="G28" s="225" t="s">
        <v>67</v>
      </c>
    </row>
    <row r="29" spans="1:7" ht="24.95" customHeight="1" thickBot="1" x14ac:dyDescent="0.3">
      <c r="A29" s="173" t="s">
        <v>179</v>
      </c>
      <c r="B29" s="146">
        <f>B23+B28</f>
        <v>18908</v>
      </c>
      <c r="C29" s="146">
        <f>C23+C28</f>
        <v>75753</v>
      </c>
      <c r="D29" s="146">
        <f>D23+D28</f>
        <v>210802</v>
      </c>
      <c r="E29" s="146">
        <f>E23+E28</f>
        <v>286555</v>
      </c>
      <c r="F29" s="146">
        <f>F23+F28</f>
        <v>36341595</v>
      </c>
      <c r="G29" s="174" t="s">
        <v>183</v>
      </c>
    </row>
  </sheetData>
  <mergeCells count="11">
    <mergeCell ref="B5:B6"/>
    <mergeCell ref="F5:F6"/>
    <mergeCell ref="A2:G2"/>
    <mergeCell ref="A3:G3"/>
    <mergeCell ref="B4:F4"/>
    <mergeCell ref="G5:G8"/>
    <mergeCell ref="A5:A8"/>
    <mergeCell ref="F7:F8"/>
    <mergeCell ref="C5:E5"/>
    <mergeCell ref="C6:E6"/>
    <mergeCell ref="B7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Footer xml:space="preserve">&amp;C&amp;12 </oddFooter>
  </headerFooter>
  <ignoredErrors>
    <ignoredError sqref="E9:E22 E25:E27" formulaRange="1"/>
    <ignoredError sqref="E23 E2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"/>
  <sheetViews>
    <sheetView rightToLeft="1" view="pageBreakPreview" zoomScale="69" zoomScaleNormal="61" zoomScaleSheetLayoutView="69" workbookViewId="0">
      <selection activeCell="C27" sqref="C27"/>
    </sheetView>
  </sheetViews>
  <sheetFormatPr defaultRowHeight="15" x14ac:dyDescent="0.25"/>
  <cols>
    <col min="1" max="1" width="28.140625" customWidth="1"/>
    <col min="2" max="2" width="24.42578125" customWidth="1"/>
    <col min="3" max="3" width="31.85546875" customWidth="1"/>
    <col min="4" max="4" width="23.140625" customWidth="1"/>
    <col min="5" max="5" width="45.5703125" customWidth="1"/>
    <col min="6" max="6" width="31" customWidth="1"/>
  </cols>
  <sheetData>
    <row r="1" spans="1:6" ht="21.6" customHeight="1" x14ac:dyDescent="0.25">
      <c r="A1" s="239" t="s">
        <v>261</v>
      </c>
      <c r="B1" s="239"/>
      <c r="C1" s="239"/>
      <c r="D1" s="239"/>
      <c r="E1" s="239"/>
      <c r="F1" s="239"/>
    </row>
    <row r="2" spans="1:6" ht="46.5" customHeight="1" x14ac:dyDescent="0.35">
      <c r="A2" s="257" t="s">
        <v>233</v>
      </c>
      <c r="B2" s="257"/>
      <c r="C2" s="257"/>
      <c r="D2" s="257"/>
      <c r="E2" s="257"/>
      <c r="F2" s="257"/>
    </row>
    <row r="3" spans="1:6" ht="31.5" customHeight="1" thickBot="1" x14ac:dyDescent="0.3">
      <c r="A3" s="111" t="s">
        <v>232</v>
      </c>
      <c r="B3" s="240"/>
      <c r="C3" s="240"/>
      <c r="D3" s="240"/>
      <c r="E3" s="240"/>
      <c r="F3" s="28" t="s">
        <v>169</v>
      </c>
    </row>
    <row r="4" spans="1:6" ht="37.5" customHeight="1" x14ac:dyDescent="0.25">
      <c r="A4" s="236" t="s">
        <v>71</v>
      </c>
      <c r="B4" s="282" t="s">
        <v>154</v>
      </c>
      <c r="C4" s="282"/>
      <c r="D4" s="282"/>
      <c r="E4" s="282" t="s">
        <v>227</v>
      </c>
      <c r="F4" s="282" t="s">
        <v>79</v>
      </c>
    </row>
    <row r="5" spans="1:6" ht="18.95" customHeight="1" thickBot="1" x14ac:dyDescent="0.3">
      <c r="A5" s="237"/>
      <c r="B5" s="292" t="s">
        <v>222</v>
      </c>
      <c r="C5" s="292"/>
      <c r="D5" s="292"/>
      <c r="E5" s="249"/>
      <c r="F5" s="249"/>
    </row>
    <row r="6" spans="1:6" ht="54.95" customHeight="1" thickTop="1" x14ac:dyDescent="0.25">
      <c r="A6" s="237"/>
      <c r="B6" s="184" t="s">
        <v>33</v>
      </c>
      <c r="C6" s="184" t="s">
        <v>34</v>
      </c>
      <c r="D6" s="188" t="s">
        <v>16</v>
      </c>
      <c r="E6" s="249" t="s">
        <v>225</v>
      </c>
      <c r="F6" s="249"/>
    </row>
    <row r="7" spans="1:6" ht="54.95" customHeight="1" thickBot="1" x14ac:dyDescent="0.3">
      <c r="A7" s="237"/>
      <c r="B7" s="184" t="s">
        <v>77</v>
      </c>
      <c r="C7" s="184" t="s">
        <v>78</v>
      </c>
      <c r="D7" s="185" t="s">
        <v>67</v>
      </c>
      <c r="E7" s="250"/>
      <c r="F7" s="249"/>
    </row>
    <row r="8" spans="1:6" ht="69.95" customHeight="1" x14ac:dyDescent="0.25">
      <c r="A8" s="134" t="s">
        <v>28</v>
      </c>
      <c r="B8" s="201">
        <v>7955</v>
      </c>
      <c r="C8" s="201">
        <v>198481</v>
      </c>
      <c r="D8" s="201">
        <f>SUM(B8:C8)</f>
        <v>206436</v>
      </c>
      <c r="E8" s="201">
        <v>1210492</v>
      </c>
      <c r="F8" s="129" t="s">
        <v>80</v>
      </c>
    </row>
    <row r="9" spans="1:6" ht="69.95" customHeight="1" x14ac:dyDescent="0.25">
      <c r="A9" s="66" t="s">
        <v>69</v>
      </c>
      <c r="B9" s="202">
        <v>12818</v>
      </c>
      <c r="C9" s="202">
        <v>4599</v>
      </c>
      <c r="D9" s="202">
        <f>SUM(B9:C9)</f>
        <v>17417</v>
      </c>
      <c r="E9" s="202">
        <v>3514026</v>
      </c>
      <c r="F9" s="135" t="s">
        <v>81</v>
      </c>
    </row>
    <row r="10" spans="1:6" ht="69.95" customHeight="1" thickBot="1" x14ac:dyDescent="0.3">
      <c r="A10" s="130" t="s">
        <v>70</v>
      </c>
      <c r="B10" s="203">
        <v>36132</v>
      </c>
      <c r="C10" s="203">
        <v>7722</v>
      </c>
      <c r="D10" s="203">
        <f>SUM(B10:C10)</f>
        <v>43854</v>
      </c>
      <c r="E10" s="203">
        <v>8224404</v>
      </c>
      <c r="F10" s="131" t="s">
        <v>82</v>
      </c>
    </row>
    <row r="11" spans="1:6" ht="69.95" customHeight="1" thickBot="1" x14ac:dyDescent="0.3">
      <c r="A11" s="132" t="s">
        <v>155</v>
      </c>
      <c r="B11" s="204">
        <f>SUM(B8:B10)</f>
        <v>56905</v>
      </c>
      <c r="C11" s="204">
        <f>SUM(C8:C10)</f>
        <v>210802</v>
      </c>
      <c r="D11" s="204">
        <f>SUM(B11:C11)</f>
        <v>267707</v>
      </c>
      <c r="E11" s="204">
        <f>SUM(E8:E10)</f>
        <v>12948922</v>
      </c>
      <c r="F11" s="133" t="s">
        <v>67</v>
      </c>
    </row>
    <row r="12" spans="1:6" thickTop="1" x14ac:dyDescent="0.35">
      <c r="E12" s="15"/>
    </row>
  </sheetData>
  <mergeCells count="9">
    <mergeCell ref="A1:F1"/>
    <mergeCell ref="A2:F2"/>
    <mergeCell ref="F4:F7"/>
    <mergeCell ref="B3:E3"/>
    <mergeCell ref="A4:A7"/>
    <mergeCell ref="B4:D4"/>
    <mergeCell ref="B5:D5"/>
    <mergeCell ref="E6:E7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 xml:space="preserve">&amp;C&amp;12 </oddFooter>
  </headerFooter>
  <ignoredErrors>
    <ignoredError sqref="D1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"/>
  <sheetViews>
    <sheetView rightToLeft="1" tabSelected="1" view="pageBreakPreview" zoomScale="69" zoomScaleNormal="61" zoomScaleSheetLayoutView="69" workbookViewId="0">
      <selection activeCell="I4" sqref="I4"/>
    </sheetView>
  </sheetViews>
  <sheetFormatPr defaultColWidth="8.7109375" defaultRowHeight="15" x14ac:dyDescent="0.25"/>
  <cols>
    <col min="1" max="1" width="26.85546875" style="26" customWidth="1"/>
    <col min="2" max="2" width="23.5703125" style="26" customWidth="1"/>
    <col min="3" max="3" width="30.140625" style="26" customWidth="1"/>
    <col min="4" max="4" width="20.7109375" style="26" customWidth="1"/>
    <col min="5" max="5" width="45" style="26" customWidth="1"/>
    <col min="6" max="6" width="30" style="26" customWidth="1"/>
    <col min="7" max="16384" width="8.7109375" style="26"/>
  </cols>
  <sheetData>
    <row r="1" spans="1:6" ht="17.100000000000001" customHeight="1" x14ac:dyDescent="0.25">
      <c r="A1" s="239" t="s">
        <v>262</v>
      </c>
      <c r="B1" s="239"/>
      <c r="C1" s="239"/>
      <c r="D1" s="239"/>
      <c r="E1" s="239"/>
      <c r="F1" s="239"/>
    </row>
    <row r="2" spans="1:6" ht="41.45" customHeight="1" x14ac:dyDescent="0.35">
      <c r="A2" s="257" t="s">
        <v>228</v>
      </c>
      <c r="B2" s="257"/>
      <c r="C2" s="257"/>
      <c r="D2" s="257"/>
      <c r="E2" s="257"/>
      <c r="F2" s="257"/>
    </row>
    <row r="3" spans="1:6" ht="31.5" customHeight="1" thickBot="1" x14ac:dyDescent="0.3">
      <c r="A3" s="111" t="s">
        <v>240</v>
      </c>
      <c r="B3" s="240"/>
      <c r="C3" s="240"/>
      <c r="D3" s="240"/>
      <c r="E3" s="240"/>
      <c r="F3" s="28" t="s">
        <v>241</v>
      </c>
    </row>
    <row r="4" spans="1:6" ht="37.5" customHeight="1" x14ac:dyDescent="0.25">
      <c r="A4" s="236" t="s">
        <v>71</v>
      </c>
      <c r="B4" s="282" t="s">
        <v>154</v>
      </c>
      <c r="C4" s="282"/>
      <c r="D4" s="282"/>
      <c r="E4" s="282" t="s">
        <v>227</v>
      </c>
      <c r="F4" s="282" t="s">
        <v>79</v>
      </c>
    </row>
    <row r="5" spans="1:6" ht="30.95" customHeight="1" thickBot="1" x14ac:dyDescent="0.3">
      <c r="A5" s="237"/>
      <c r="B5" s="292" t="s">
        <v>222</v>
      </c>
      <c r="C5" s="292"/>
      <c r="D5" s="292"/>
      <c r="E5" s="249"/>
      <c r="F5" s="249"/>
    </row>
    <row r="6" spans="1:6" ht="42.95" customHeight="1" thickTop="1" x14ac:dyDescent="0.25">
      <c r="A6" s="237"/>
      <c r="B6" s="184" t="s">
        <v>33</v>
      </c>
      <c r="C6" s="184" t="s">
        <v>34</v>
      </c>
      <c r="D6" s="188" t="s">
        <v>16</v>
      </c>
      <c r="E6" s="249" t="s">
        <v>225</v>
      </c>
      <c r="F6" s="249"/>
    </row>
    <row r="7" spans="1:6" ht="36" customHeight="1" thickBot="1" x14ac:dyDescent="0.3">
      <c r="A7" s="237"/>
      <c r="B7" s="184" t="s">
        <v>77</v>
      </c>
      <c r="C7" s="184" t="s">
        <v>78</v>
      </c>
      <c r="D7" s="185" t="s">
        <v>67</v>
      </c>
      <c r="E7" s="250"/>
      <c r="F7" s="249"/>
    </row>
    <row r="8" spans="1:6" ht="65.099999999999994" customHeight="1" x14ac:dyDescent="0.25">
      <c r="A8" s="134" t="s">
        <v>28</v>
      </c>
      <c r="B8" s="201">
        <v>955</v>
      </c>
      <c r="C8" s="201">
        <v>0</v>
      </c>
      <c r="D8" s="201">
        <f>SUM(B8:C8)</f>
        <v>955</v>
      </c>
      <c r="E8" s="201">
        <v>463160.99999999983</v>
      </c>
      <c r="F8" s="129" t="s">
        <v>80</v>
      </c>
    </row>
    <row r="9" spans="1:6" ht="65.099999999999994" customHeight="1" x14ac:dyDescent="0.25">
      <c r="A9" s="66" t="s">
        <v>69</v>
      </c>
      <c r="B9" s="202">
        <v>7580</v>
      </c>
      <c r="C9" s="202">
        <v>0</v>
      </c>
      <c r="D9" s="202">
        <f>SUM(B9:C9)</f>
        <v>7580</v>
      </c>
      <c r="E9" s="202">
        <v>8189756</v>
      </c>
      <c r="F9" s="135" t="s">
        <v>81</v>
      </c>
    </row>
    <row r="10" spans="1:6" ht="65.099999999999994" customHeight="1" thickBot="1" x14ac:dyDescent="0.3">
      <c r="A10" s="130" t="s">
        <v>70</v>
      </c>
      <c r="B10" s="203">
        <v>10313</v>
      </c>
      <c r="C10" s="203">
        <v>0</v>
      </c>
      <c r="D10" s="203">
        <f>SUM(B10:C10)</f>
        <v>10313</v>
      </c>
      <c r="E10" s="203">
        <v>14739756</v>
      </c>
      <c r="F10" s="131" t="s">
        <v>82</v>
      </c>
    </row>
    <row r="11" spans="1:6" ht="65.099999999999994" customHeight="1" thickBot="1" x14ac:dyDescent="0.3">
      <c r="A11" s="132" t="s">
        <v>155</v>
      </c>
      <c r="B11" s="204">
        <f>SUM(B8:B10)</f>
        <v>18848</v>
      </c>
      <c r="C11" s="204">
        <v>0</v>
      </c>
      <c r="D11" s="204">
        <f>SUM(B11:C11)</f>
        <v>18848</v>
      </c>
      <c r="E11" s="204">
        <f>SUM(E8:E10)</f>
        <v>23392673</v>
      </c>
      <c r="F11" s="133" t="s">
        <v>67</v>
      </c>
    </row>
    <row r="12" spans="1:6" thickTop="1" x14ac:dyDescent="0.35">
      <c r="E12" s="15"/>
    </row>
  </sheetData>
  <mergeCells count="9">
    <mergeCell ref="A1:F1"/>
    <mergeCell ref="A2:F2"/>
    <mergeCell ref="B3:E3"/>
    <mergeCell ref="A4:A7"/>
    <mergeCell ref="B4:D4"/>
    <mergeCell ref="E4:E5"/>
    <mergeCell ref="F4:F7"/>
    <mergeCell ref="B5:D5"/>
    <mergeCell ref="E6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 xml:space="preserve">&amp;C&amp;12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rightToLeft="1" view="pageBreakPreview" topLeftCell="A8" zoomScale="70" zoomScaleSheetLayoutView="70" workbookViewId="0">
      <selection activeCell="K9" sqref="K9"/>
    </sheetView>
  </sheetViews>
  <sheetFormatPr defaultColWidth="9.140625" defaultRowHeight="15" x14ac:dyDescent="0.25"/>
  <cols>
    <col min="1" max="1" width="15" style="4" customWidth="1"/>
    <col min="2" max="2" width="23.42578125" style="4" customWidth="1"/>
    <col min="3" max="3" width="40.42578125" style="4" customWidth="1"/>
    <col min="4" max="4" width="46.85546875" style="4" customWidth="1"/>
    <col min="5" max="5" width="19.5703125" style="4" customWidth="1"/>
    <col min="6" max="6" width="27.42578125" style="4" customWidth="1"/>
    <col min="7" max="7" width="26.85546875" style="4" customWidth="1"/>
    <col min="8" max="8" width="12.7109375" style="4" customWidth="1"/>
    <col min="9" max="9" width="13.85546875" style="4" customWidth="1"/>
    <col min="10" max="10" width="9.140625" style="4"/>
    <col min="11" max="11" width="13.140625" style="4" customWidth="1"/>
    <col min="12" max="12" width="15.5703125" style="4" customWidth="1"/>
    <col min="13" max="14" width="9.140625" style="4"/>
    <col min="15" max="15" width="37.85546875" style="4" customWidth="1"/>
    <col min="16" max="16" width="9.140625" style="4"/>
    <col min="17" max="17" width="9.42578125" style="4" bestFit="1" customWidth="1"/>
    <col min="18" max="16384" width="9.140625" style="4"/>
  </cols>
  <sheetData>
    <row r="1" spans="1:15" ht="21.75" customHeight="1" x14ac:dyDescent="0.25">
      <c r="A1" s="239" t="s">
        <v>249</v>
      </c>
      <c r="B1" s="239"/>
      <c r="C1" s="239"/>
      <c r="D1" s="239"/>
      <c r="E1" s="239"/>
      <c r="F1" s="239"/>
      <c r="G1" s="239"/>
    </row>
    <row r="2" spans="1:15" ht="18.75" customHeight="1" x14ac:dyDescent="0.35">
      <c r="A2" s="235" t="s">
        <v>207</v>
      </c>
      <c r="B2" s="235"/>
      <c r="C2" s="235"/>
      <c r="D2" s="235"/>
      <c r="E2" s="235"/>
      <c r="F2" s="235"/>
      <c r="G2" s="235"/>
    </row>
    <row r="3" spans="1:15" ht="30" customHeight="1" thickBot="1" x14ac:dyDescent="0.3">
      <c r="A3" s="245" t="s">
        <v>122</v>
      </c>
      <c r="B3" s="245"/>
      <c r="C3" s="240" t="s">
        <v>184</v>
      </c>
      <c r="D3" s="240"/>
      <c r="E3" s="240"/>
      <c r="F3" s="240"/>
      <c r="G3" s="18" t="s">
        <v>123</v>
      </c>
      <c r="J3" s="226"/>
      <c r="K3" s="226"/>
      <c r="L3" s="226"/>
      <c r="M3" s="226"/>
    </row>
    <row r="4" spans="1:15" ht="45.95" customHeight="1" thickBot="1" x14ac:dyDescent="0.3">
      <c r="A4" s="243" t="s">
        <v>0</v>
      </c>
      <c r="B4" s="207" t="s">
        <v>134</v>
      </c>
      <c r="C4" s="209" t="s">
        <v>26</v>
      </c>
      <c r="D4" s="209" t="s">
        <v>54</v>
      </c>
      <c r="E4" s="209" t="s">
        <v>36</v>
      </c>
      <c r="F4" s="210" t="s">
        <v>120</v>
      </c>
      <c r="G4" s="243" t="s">
        <v>55</v>
      </c>
      <c r="J4" s="226"/>
      <c r="K4" s="227"/>
      <c r="L4" s="227"/>
      <c r="M4" s="226"/>
    </row>
    <row r="5" spans="1:15" ht="54.6" customHeight="1" thickTop="1" thickBot="1" x14ac:dyDescent="0.3">
      <c r="A5" s="244"/>
      <c r="B5" s="208" t="s">
        <v>185</v>
      </c>
      <c r="C5" s="208" t="s">
        <v>118</v>
      </c>
      <c r="D5" s="208" t="s">
        <v>119</v>
      </c>
      <c r="E5" s="208" t="s">
        <v>117</v>
      </c>
      <c r="F5" s="208" t="s">
        <v>121</v>
      </c>
      <c r="G5" s="244"/>
      <c r="J5" s="226"/>
      <c r="K5" s="227"/>
      <c r="L5" s="227"/>
      <c r="M5" s="226"/>
    </row>
    <row r="6" spans="1:15" s="33" customFormat="1" ht="24" customHeight="1" x14ac:dyDescent="0.25">
      <c r="A6" s="62" t="s">
        <v>148</v>
      </c>
      <c r="B6" s="74">
        <v>2055</v>
      </c>
      <c r="C6" s="74">
        <v>36575804</v>
      </c>
      <c r="D6" s="74">
        <v>1900329</v>
      </c>
      <c r="E6" s="74">
        <v>78088</v>
      </c>
      <c r="F6" s="74">
        <v>1014032</v>
      </c>
      <c r="G6" s="63" t="s">
        <v>170</v>
      </c>
      <c r="H6" s="159"/>
      <c r="J6" s="226"/>
      <c r="K6" s="228"/>
      <c r="L6" s="228"/>
      <c r="M6" s="226"/>
      <c r="O6" s="159"/>
    </row>
    <row r="7" spans="1:15" ht="24" customHeight="1" x14ac:dyDescent="0.25">
      <c r="A7" s="64" t="s">
        <v>2</v>
      </c>
      <c r="B7" s="60">
        <v>218</v>
      </c>
      <c r="C7" s="75">
        <v>5165338</v>
      </c>
      <c r="D7" s="75">
        <v>393793</v>
      </c>
      <c r="E7" s="75">
        <v>13217</v>
      </c>
      <c r="F7" s="76">
        <v>444016</v>
      </c>
      <c r="G7" s="65" t="s">
        <v>56</v>
      </c>
      <c r="H7" s="159"/>
      <c r="J7" s="226"/>
      <c r="K7" s="228"/>
      <c r="L7" s="228"/>
      <c r="M7" s="226"/>
      <c r="O7" s="159"/>
    </row>
    <row r="8" spans="1:15" ht="24" customHeight="1" x14ac:dyDescent="0.25">
      <c r="A8" s="66" t="s">
        <v>3</v>
      </c>
      <c r="B8" s="77">
        <v>1577</v>
      </c>
      <c r="C8" s="78">
        <v>24234055</v>
      </c>
      <c r="D8" s="78">
        <v>1369837</v>
      </c>
      <c r="E8" s="78">
        <v>53602</v>
      </c>
      <c r="F8" s="78">
        <v>672649</v>
      </c>
      <c r="G8" s="67" t="s">
        <v>177</v>
      </c>
      <c r="H8" s="159"/>
      <c r="I8" s="159"/>
      <c r="J8" s="226"/>
      <c r="K8" s="228"/>
      <c r="L8" s="228"/>
      <c r="M8" s="226"/>
      <c r="O8" s="159"/>
    </row>
    <row r="9" spans="1:15" s="35" customFormat="1" ht="24" customHeight="1" x14ac:dyDescent="0.25">
      <c r="A9" s="64" t="s">
        <v>173</v>
      </c>
      <c r="B9" s="60">
        <v>1083</v>
      </c>
      <c r="C9" s="75">
        <v>21295004</v>
      </c>
      <c r="D9" s="75">
        <v>1781369</v>
      </c>
      <c r="E9" s="75">
        <v>16973</v>
      </c>
      <c r="F9" s="76">
        <v>664251</v>
      </c>
      <c r="G9" s="65" t="s">
        <v>171</v>
      </c>
      <c r="H9" s="159"/>
      <c r="I9" s="159"/>
      <c r="J9" s="226"/>
      <c r="K9" s="228"/>
      <c r="L9" s="228"/>
      <c r="M9" s="226"/>
      <c r="O9" s="159"/>
    </row>
    <row r="10" spans="1:15" ht="24" customHeight="1" x14ac:dyDescent="0.25">
      <c r="A10" s="66" t="s">
        <v>4</v>
      </c>
      <c r="B10" s="77">
        <v>4061</v>
      </c>
      <c r="C10" s="78">
        <v>131638835</v>
      </c>
      <c r="D10" s="78">
        <v>9042665</v>
      </c>
      <c r="E10" s="78">
        <v>159321</v>
      </c>
      <c r="F10" s="78">
        <v>4083544</v>
      </c>
      <c r="G10" s="67" t="s">
        <v>57</v>
      </c>
      <c r="H10" s="159"/>
      <c r="I10" s="159"/>
      <c r="J10" s="226"/>
      <c r="K10" s="228"/>
      <c r="L10" s="228"/>
      <c r="M10" s="226"/>
      <c r="O10" s="159"/>
    </row>
    <row r="11" spans="1:15" ht="24" customHeight="1" x14ac:dyDescent="0.25">
      <c r="A11" s="64" t="s">
        <v>5</v>
      </c>
      <c r="B11" s="60">
        <v>990</v>
      </c>
      <c r="C11" s="75">
        <v>19397592</v>
      </c>
      <c r="D11" s="75">
        <v>1838944</v>
      </c>
      <c r="E11" s="75">
        <v>12758</v>
      </c>
      <c r="F11" s="76">
        <v>361287</v>
      </c>
      <c r="G11" s="65" t="s">
        <v>58</v>
      </c>
      <c r="H11" s="159"/>
      <c r="J11" s="226"/>
      <c r="K11" s="228"/>
      <c r="L11" s="228"/>
      <c r="M11" s="226"/>
      <c r="O11" s="159"/>
    </row>
    <row r="12" spans="1:15" ht="24" customHeight="1" x14ac:dyDescent="0.25">
      <c r="A12" s="66" t="s">
        <v>6</v>
      </c>
      <c r="B12" s="77">
        <v>993</v>
      </c>
      <c r="C12" s="78">
        <v>12106438</v>
      </c>
      <c r="D12" s="78">
        <v>1419987</v>
      </c>
      <c r="E12" s="78">
        <v>30631</v>
      </c>
      <c r="F12" s="78">
        <v>1094203</v>
      </c>
      <c r="G12" s="67" t="s">
        <v>59</v>
      </c>
      <c r="H12" s="159"/>
      <c r="I12" s="159"/>
      <c r="J12" s="226"/>
      <c r="K12" s="228"/>
      <c r="L12" s="228"/>
      <c r="M12" s="226"/>
      <c r="O12" s="159"/>
    </row>
    <row r="13" spans="1:15" ht="24" customHeight="1" x14ac:dyDescent="0.25">
      <c r="A13" s="64" t="s">
        <v>7</v>
      </c>
      <c r="B13" s="60">
        <v>1089</v>
      </c>
      <c r="C13" s="75">
        <v>19719466</v>
      </c>
      <c r="D13" s="75">
        <v>1370493</v>
      </c>
      <c r="E13" s="75">
        <v>57344</v>
      </c>
      <c r="F13" s="76">
        <v>754907</v>
      </c>
      <c r="G13" s="57" t="s">
        <v>60</v>
      </c>
      <c r="H13" s="159"/>
      <c r="J13" s="226"/>
      <c r="K13" s="228"/>
      <c r="L13" s="228"/>
      <c r="M13" s="226"/>
      <c r="O13" s="159"/>
    </row>
    <row r="14" spans="1:15" ht="24" customHeight="1" x14ac:dyDescent="0.25">
      <c r="A14" s="66" t="s">
        <v>8</v>
      </c>
      <c r="B14" s="77">
        <v>804</v>
      </c>
      <c r="C14" s="78">
        <v>36445477</v>
      </c>
      <c r="D14" s="78">
        <v>1434484</v>
      </c>
      <c r="E14" s="78">
        <v>22078</v>
      </c>
      <c r="F14" s="78">
        <v>335191</v>
      </c>
      <c r="G14" s="68" t="s">
        <v>61</v>
      </c>
      <c r="H14" s="159"/>
      <c r="I14" s="159"/>
      <c r="J14" s="226"/>
      <c r="K14" s="228"/>
      <c r="L14" s="228"/>
      <c r="M14" s="226"/>
      <c r="O14" s="159"/>
    </row>
    <row r="15" spans="1:15" ht="24" customHeight="1" x14ac:dyDescent="0.25">
      <c r="A15" s="64" t="s">
        <v>174</v>
      </c>
      <c r="B15" s="60">
        <v>522</v>
      </c>
      <c r="C15" s="75">
        <v>11635089</v>
      </c>
      <c r="D15" s="75">
        <v>718929</v>
      </c>
      <c r="E15" s="75">
        <v>4726</v>
      </c>
      <c r="F15" s="76">
        <v>1075406</v>
      </c>
      <c r="G15" s="57" t="s">
        <v>62</v>
      </c>
      <c r="H15" s="159"/>
      <c r="J15" s="226"/>
      <c r="K15" s="228"/>
      <c r="L15" s="228"/>
      <c r="M15" s="226"/>
      <c r="O15" s="159"/>
    </row>
    <row r="16" spans="1:15" ht="24" customHeight="1" x14ac:dyDescent="0.25">
      <c r="A16" s="66" t="s">
        <v>9</v>
      </c>
      <c r="B16" s="77">
        <v>455</v>
      </c>
      <c r="C16" s="78">
        <v>6549990</v>
      </c>
      <c r="D16" s="78">
        <v>470505</v>
      </c>
      <c r="E16" s="78">
        <v>20768</v>
      </c>
      <c r="F16" s="78">
        <v>602540</v>
      </c>
      <c r="G16" s="68" t="s">
        <v>63</v>
      </c>
      <c r="H16" s="159"/>
      <c r="I16" s="159"/>
      <c r="J16" s="226"/>
      <c r="K16" s="228"/>
      <c r="L16" s="228"/>
      <c r="M16" s="226"/>
      <c r="O16" s="159"/>
    </row>
    <row r="17" spans="1:17" ht="24" customHeight="1" x14ac:dyDescent="0.25">
      <c r="A17" s="64" t="s">
        <v>10</v>
      </c>
      <c r="B17" s="60">
        <v>819</v>
      </c>
      <c r="C17" s="75">
        <v>10165839</v>
      </c>
      <c r="D17" s="75">
        <v>816071</v>
      </c>
      <c r="E17" s="75">
        <v>15333</v>
      </c>
      <c r="F17" s="76">
        <v>237949</v>
      </c>
      <c r="G17" s="57" t="s">
        <v>64</v>
      </c>
      <c r="H17" s="159"/>
      <c r="J17" s="226"/>
      <c r="K17" s="228"/>
      <c r="L17" s="228"/>
      <c r="M17" s="226"/>
      <c r="O17" s="159"/>
    </row>
    <row r="18" spans="1:17" ht="24" customHeight="1" x14ac:dyDescent="0.25">
      <c r="A18" s="66" t="s">
        <v>11</v>
      </c>
      <c r="B18" s="77">
        <v>876</v>
      </c>
      <c r="C18" s="78">
        <v>19241006</v>
      </c>
      <c r="D18" s="78">
        <v>983360.73101488349</v>
      </c>
      <c r="E18" s="78">
        <v>32136</v>
      </c>
      <c r="F18" s="78">
        <v>248813</v>
      </c>
      <c r="G18" s="69" t="s">
        <v>65</v>
      </c>
      <c r="H18" s="159"/>
      <c r="I18" s="159"/>
      <c r="J18" s="226"/>
      <c r="K18" s="228"/>
      <c r="L18" s="228"/>
      <c r="M18" s="226"/>
      <c r="O18" s="159"/>
    </row>
    <row r="19" spans="1:17" s="33" customFormat="1" ht="24" customHeight="1" thickBot="1" x14ac:dyDescent="0.3">
      <c r="A19" s="70" t="s">
        <v>175</v>
      </c>
      <c r="B19" s="79">
        <v>1828</v>
      </c>
      <c r="C19" s="80">
        <v>51251242</v>
      </c>
      <c r="D19" s="80">
        <v>3056608.4663846246</v>
      </c>
      <c r="E19" s="80">
        <v>70854</v>
      </c>
      <c r="F19" s="81">
        <v>1360134</v>
      </c>
      <c r="G19" s="58" t="s">
        <v>66</v>
      </c>
      <c r="H19" s="159"/>
      <c r="J19" s="226"/>
      <c r="K19" s="228"/>
      <c r="L19" s="228"/>
      <c r="M19" s="226"/>
      <c r="O19" s="159"/>
      <c r="Q19" s="159">
        <f>I24-K24-L24-D24-E24-F24</f>
        <v>-31242491</v>
      </c>
    </row>
    <row r="20" spans="1:17" s="33" customFormat="1" ht="24" customHeight="1" thickBot="1" x14ac:dyDescent="0.3">
      <c r="A20" s="72" t="s">
        <v>16</v>
      </c>
      <c r="B20" s="82">
        <v>17370</v>
      </c>
      <c r="C20" s="83">
        <f t="shared" ref="C20:F20" si="0">SUM(C6:C19)</f>
        <v>405421175</v>
      </c>
      <c r="D20" s="83">
        <f>SUM(D6:D19)</f>
        <v>26597375.197399508</v>
      </c>
      <c r="E20" s="83">
        <f t="shared" si="0"/>
        <v>587829</v>
      </c>
      <c r="F20" s="83">
        <f t="shared" si="0"/>
        <v>12948922</v>
      </c>
      <c r="G20" s="73" t="s">
        <v>67</v>
      </c>
      <c r="H20" s="159"/>
      <c r="J20" s="226"/>
      <c r="K20" s="228"/>
      <c r="L20" s="228"/>
      <c r="M20" s="226"/>
      <c r="O20" s="159"/>
    </row>
    <row r="21" spans="1:17" ht="24" customHeight="1" thickTop="1" x14ac:dyDescent="0.25">
      <c r="A21" s="111" t="s">
        <v>178</v>
      </c>
      <c r="B21" s="157"/>
      <c r="C21" s="157"/>
      <c r="D21" s="157"/>
      <c r="E21" s="137"/>
      <c r="F21" s="137"/>
      <c r="G21" s="143" t="s">
        <v>214</v>
      </c>
      <c r="H21" s="159"/>
      <c r="J21" s="226"/>
      <c r="K21" s="226"/>
      <c r="L21" s="226"/>
      <c r="M21" s="226"/>
      <c r="O21" s="159"/>
    </row>
    <row r="22" spans="1:17" ht="24" customHeight="1" x14ac:dyDescent="0.25">
      <c r="A22" s="66" t="s">
        <v>150</v>
      </c>
      <c r="B22" s="77">
        <v>58</v>
      </c>
      <c r="C22" s="78">
        <v>9646576</v>
      </c>
      <c r="D22" s="78">
        <v>452262.99999999988</v>
      </c>
      <c r="E22" s="78">
        <v>25540.000000000004</v>
      </c>
      <c r="F22" s="78">
        <v>371460</v>
      </c>
      <c r="G22" s="67" t="s">
        <v>180</v>
      </c>
      <c r="H22" s="159"/>
      <c r="J22" s="226"/>
      <c r="K22" s="226"/>
      <c r="L22" s="226"/>
      <c r="M22" s="226"/>
      <c r="O22" s="159"/>
    </row>
    <row r="23" spans="1:17" ht="24" customHeight="1" x14ac:dyDescent="0.25">
      <c r="A23" s="64" t="s">
        <v>151</v>
      </c>
      <c r="B23" s="60">
        <v>648</v>
      </c>
      <c r="C23" s="75">
        <v>39427848</v>
      </c>
      <c r="D23" s="75">
        <v>7950928.0000000047</v>
      </c>
      <c r="E23" s="75">
        <v>154908</v>
      </c>
      <c r="F23" s="76">
        <v>1322698</v>
      </c>
      <c r="G23" s="144" t="s">
        <v>181</v>
      </c>
      <c r="H23" s="159"/>
      <c r="J23" s="226"/>
      <c r="K23" s="226"/>
      <c r="L23" s="226"/>
      <c r="M23" s="226"/>
      <c r="O23" s="159"/>
    </row>
    <row r="24" spans="1:17" ht="24" customHeight="1" thickBot="1" x14ac:dyDescent="0.3">
      <c r="A24" s="66" t="s">
        <v>149</v>
      </c>
      <c r="B24" s="77">
        <v>832</v>
      </c>
      <c r="C24" s="78">
        <v>142325061</v>
      </c>
      <c r="D24" s="78">
        <v>9202364</v>
      </c>
      <c r="E24" s="78">
        <v>341612</v>
      </c>
      <c r="F24" s="78">
        <v>21698515</v>
      </c>
      <c r="G24" s="67" t="s">
        <v>182</v>
      </c>
      <c r="H24" s="159"/>
      <c r="I24" s="35"/>
      <c r="J24" s="226"/>
      <c r="K24" s="226"/>
      <c r="L24" s="226"/>
      <c r="M24" s="226"/>
      <c r="O24" s="159"/>
    </row>
    <row r="25" spans="1:17" ht="24" customHeight="1" thickBot="1" x14ac:dyDescent="0.3">
      <c r="A25" s="220" t="s">
        <v>16</v>
      </c>
      <c r="B25" s="221">
        <f>SUM(B22:B24)</f>
        <v>1538</v>
      </c>
      <c r="C25" s="223">
        <f>SUM(C22:C24)</f>
        <v>191399485</v>
      </c>
      <c r="D25" s="223">
        <f>SUM(D22:D24)</f>
        <v>17605555.000000004</v>
      </c>
      <c r="E25" s="223">
        <f>SUM(E22:E24)</f>
        <v>522060</v>
      </c>
      <c r="F25" s="223">
        <f>SUM(F22:F24)</f>
        <v>23392673</v>
      </c>
      <c r="G25" s="222" t="s">
        <v>67</v>
      </c>
      <c r="H25" s="159"/>
      <c r="K25" s="35"/>
      <c r="L25" s="35"/>
      <c r="O25" s="159"/>
    </row>
    <row r="26" spans="1:17" ht="24" customHeight="1" thickBot="1" x14ac:dyDescent="0.3">
      <c r="A26" s="155" t="s">
        <v>179</v>
      </c>
      <c r="B26" s="146">
        <f>B20+B25</f>
        <v>18908</v>
      </c>
      <c r="C26" s="158">
        <f>C20+C25</f>
        <v>596820660</v>
      </c>
      <c r="D26" s="158">
        <f>D20+D25</f>
        <v>44202930.197399512</v>
      </c>
      <c r="E26" s="158">
        <f>E20+E25</f>
        <v>1109889</v>
      </c>
      <c r="F26" s="158">
        <f>F20+F25</f>
        <v>36341595</v>
      </c>
      <c r="G26" s="145" t="s">
        <v>183</v>
      </c>
      <c r="H26" s="159"/>
    </row>
    <row r="27" spans="1:17" ht="30" customHeight="1" x14ac:dyDescent="0.25">
      <c r="A27" s="242" t="s">
        <v>186</v>
      </c>
      <c r="B27" s="242"/>
      <c r="C27" s="242"/>
      <c r="D27" s="242"/>
      <c r="E27" s="241" t="s">
        <v>187</v>
      </c>
      <c r="F27" s="241"/>
      <c r="G27" s="241"/>
    </row>
  </sheetData>
  <mergeCells count="8">
    <mergeCell ref="A1:G1"/>
    <mergeCell ref="A2:G2"/>
    <mergeCell ref="C3:F3"/>
    <mergeCell ref="E27:G27"/>
    <mergeCell ref="A27:D27"/>
    <mergeCell ref="A4:A5"/>
    <mergeCell ref="G4:G5"/>
    <mergeCell ref="A3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Footer xml:space="preserve">&amp;C&amp;12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0"/>
  <sheetViews>
    <sheetView rightToLeft="1" view="pageBreakPreview" topLeftCell="A13" zoomScale="71" zoomScaleSheetLayoutView="71" workbookViewId="0">
      <selection activeCell="C27" sqref="C27"/>
    </sheetView>
  </sheetViews>
  <sheetFormatPr defaultColWidth="9.140625" defaultRowHeight="15" x14ac:dyDescent="0.25"/>
  <cols>
    <col min="1" max="1" width="20" style="35" customWidth="1"/>
    <col min="2" max="2" width="20.85546875" style="35" customWidth="1"/>
    <col min="3" max="3" width="27.7109375" style="35" customWidth="1"/>
    <col min="4" max="4" width="28.5703125" style="35" customWidth="1"/>
    <col min="5" max="5" width="30.7109375" style="35" customWidth="1"/>
    <col min="6" max="6" width="29" style="35" customWidth="1"/>
    <col min="7" max="7" width="28.28515625" style="35" customWidth="1"/>
    <col min="8" max="8" width="30.85546875" style="35" customWidth="1"/>
    <col min="9" max="16384" width="9.140625" style="35"/>
  </cols>
  <sheetData>
    <row r="1" spans="1:12" s="9" customFormat="1" ht="23.25" customHeight="1" x14ac:dyDescent="0.25">
      <c r="A1" s="256" t="s">
        <v>250</v>
      </c>
      <c r="B1" s="256"/>
      <c r="C1" s="256"/>
      <c r="D1" s="256"/>
      <c r="E1" s="256"/>
      <c r="F1" s="256"/>
      <c r="G1" s="256"/>
      <c r="H1" s="256"/>
    </row>
    <row r="2" spans="1:12" s="9" customFormat="1" ht="20.45" customHeight="1" x14ac:dyDescent="0.35">
      <c r="A2" s="257" t="s">
        <v>188</v>
      </c>
      <c r="B2" s="257"/>
      <c r="C2" s="257"/>
      <c r="D2" s="257"/>
      <c r="E2" s="257"/>
      <c r="F2" s="257"/>
      <c r="G2" s="257"/>
      <c r="H2" s="257"/>
      <c r="I2" s="25"/>
      <c r="J2" s="25"/>
      <c r="K2" s="25"/>
      <c r="L2" s="25"/>
    </row>
    <row r="3" spans="1:12" s="9" customFormat="1" ht="26.25" customHeight="1" thickBot="1" x14ac:dyDescent="0.3">
      <c r="A3" s="141" t="s">
        <v>234</v>
      </c>
      <c r="B3" s="86"/>
      <c r="C3" s="240"/>
      <c r="D3" s="240"/>
      <c r="E3" s="240"/>
      <c r="F3" s="240"/>
      <c r="G3" s="240"/>
      <c r="H3" s="18" t="s">
        <v>235</v>
      </c>
    </row>
    <row r="4" spans="1:12" s="9" customFormat="1" ht="24" customHeight="1" thickTop="1" x14ac:dyDescent="0.25">
      <c r="A4" s="248" t="s">
        <v>0</v>
      </c>
      <c r="B4" s="265" t="s">
        <v>134</v>
      </c>
      <c r="C4" s="258" t="s">
        <v>156</v>
      </c>
      <c r="D4" s="259"/>
      <c r="E4" s="259"/>
      <c r="F4" s="259"/>
      <c r="G4" s="260"/>
      <c r="H4" s="248" t="s">
        <v>55</v>
      </c>
    </row>
    <row r="5" spans="1:12" s="9" customFormat="1" ht="20.25" customHeight="1" thickBot="1" x14ac:dyDescent="0.3">
      <c r="A5" s="249"/>
      <c r="B5" s="266"/>
      <c r="C5" s="263" t="s">
        <v>189</v>
      </c>
      <c r="D5" s="234"/>
      <c r="E5" s="234"/>
      <c r="F5" s="234"/>
      <c r="G5" s="264"/>
      <c r="H5" s="249"/>
    </row>
    <row r="6" spans="1:12" ht="22.5" customHeight="1" x14ac:dyDescent="0.25">
      <c r="A6" s="249"/>
      <c r="B6" s="266"/>
      <c r="C6" s="261" t="s">
        <v>157</v>
      </c>
      <c r="D6" s="243"/>
      <c r="E6" s="243"/>
      <c r="F6" s="262"/>
      <c r="G6" s="251" t="s">
        <v>161</v>
      </c>
      <c r="H6" s="249"/>
    </row>
    <row r="7" spans="1:12" ht="16.5" customHeight="1" x14ac:dyDescent="0.25">
      <c r="A7" s="249"/>
      <c r="B7" s="246" t="s">
        <v>185</v>
      </c>
      <c r="C7" s="254" t="s">
        <v>190</v>
      </c>
      <c r="D7" s="255"/>
      <c r="E7" s="255"/>
      <c r="F7" s="255"/>
      <c r="G7" s="252"/>
      <c r="H7" s="249"/>
    </row>
    <row r="8" spans="1:12" ht="18" customHeight="1" thickBot="1" x14ac:dyDescent="0.3">
      <c r="A8" s="249"/>
      <c r="B8" s="246"/>
      <c r="C8" s="87" t="s">
        <v>158</v>
      </c>
      <c r="D8" s="140" t="s">
        <v>159</v>
      </c>
      <c r="E8" s="140" t="s">
        <v>160</v>
      </c>
      <c r="F8" s="88" t="s">
        <v>15</v>
      </c>
      <c r="G8" s="252" t="s">
        <v>194</v>
      </c>
      <c r="H8" s="249"/>
    </row>
    <row r="9" spans="1:12" ht="21" customHeight="1" thickTop="1" thickBot="1" x14ac:dyDescent="0.3">
      <c r="A9" s="250"/>
      <c r="B9" s="247"/>
      <c r="C9" s="89" t="s">
        <v>191</v>
      </c>
      <c r="D9" s="142" t="s">
        <v>192</v>
      </c>
      <c r="E9" s="142" t="s">
        <v>193</v>
      </c>
      <c r="F9" s="142" t="s">
        <v>72</v>
      </c>
      <c r="G9" s="253"/>
      <c r="H9" s="250"/>
      <c r="I9" s="21"/>
    </row>
    <row r="10" spans="1:12" ht="24.95" customHeight="1" x14ac:dyDescent="0.25">
      <c r="A10" s="62" t="s">
        <v>148</v>
      </c>
      <c r="B10" s="74">
        <v>2055</v>
      </c>
      <c r="C10" s="74">
        <v>2946</v>
      </c>
      <c r="D10" s="74">
        <v>10904</v>
      </c>
      <c r="E10" s="74">
        <v>10630</v>
      </c>
      <c r="F10" s="74">
        <v>1530</v>
      </c>
      <c r="G10" s="74">
        <v>2055</v>
      </c>
      <c r="H10" s="63" t="s">
        <v>170</v>
      </c>
      <c r="I10" s="21"/>
    </row>
    <row r="11" spans="1:12" ht="24.95" customHeight="1" x14ac:dyDescent="0.25">
      <c r="A11" s="64" t="s">
        <v>2</v>
      </c>
      <c r="B11" s="60">
        <v>218</v>
      </c>
      <c r="C11" s="75">
        <v>229</v>
      </c>
      <c r="D11" s="75">
        <v>691</v>
      </c>
      <c r="E11" s="75">
        <v>691</v>
      </c>
      <c r="F11" s="75">
        <v>1</v>
      </c>
      <c r="G11" s="75">
        <v>217</v>
      </c>
      <c r="H11" s="65" t="s">
        <v>56</v>
      </c>
      <c r="I11" s="21"/>
    </row>
    <row r="12" spans="1:12" ht="24.95" customHeight="1" x14ac:dyDescent="0.25">
      <c r="A12" s="66" t="s">
        <v>3</v>
      </c>
      <c r="B12" s="77">
        <v>1577</v>
      </c>
      <c r="C12" s="78">
        <v>2514</v>
      </c>
      <c r="D12" s="78">
        <v>6534</v>
      </c>
      <c r="E12" s="78">
        <v>6718</v>
      </c>
      <c r="F12" s="78">
        <v>780</v>
      </c>
      <c r="G12" s="78">
        <v>1699</v>
      </c>
      <c r="H12" s="67" t="s">
        <v>177</v>
      </c>
      <c r="I12" s="21"/>
    </row>
    <row r="13" spans="1:12" ht="24.95" customHeight="1" x14ac:dyDescent="0.25">
      <c r="A13" s="64" t="s">
        <v>173</v>
      </c>
      <c r="B13" s="60">
        <v>1083</v>
      </c>
      <c r="C13" s="75">
        <v>1968</v>
      </c>
      <c r="D13" s="75">
        <v>4069</v>
      </c>
      <c r="E13" s="75">
        <v>3395</v>
      </c>
      <c r="F13" s="75">
        <v>1174</v>
      </c>
      <c r="G13" s="75">
        <v>1107</v>
      </c>
      <c r="H13" s="65" t="s">
        <v>171</v>
      </c>
      <c r="I13" s="21"/>
    </row>
    <row r="14" spans="1:12" ht="24.95" customHeight="1" x14ac:dyDescent="0.25">
      <c r="A14" s="66" t="s">
        <v>4</v>
      </c>
      <c r="B14" s="77">
        <v>4061</v>
      </c>
      <c r="C14" s="78">
        <v>7662</v>
      </c>
      <c r="D14" s="78">
        <v>17248</v>
      </c>
      <c r="E14" s="78">
        <v>17218</v>
      </c>
      <c r="F14" s="78">
        <v>5165</v>
      </c>
      <c r="G14" s="78">
        <v>4128</v>
      </c>
      <c r="H14" s="67" t="s">
        <v>57</v>
      </c>
      <c r="I14" s="21"/>
    </row>
    <row r="15" spans="1:12" ht="24.95" customHeight="1" x14ac:dyDescent="0.25">
      <c r="A15" s="64" t="s">
        <v>5</v>
      </c>
      <c r="B15" s="60">
        <v>990</v>
      </c>
      <c r="C15" s="75">
        <v>1193</v>
      </c>
      <c r="D15" s="75">
        <v>4025</v>
      </c>
      <c r="E15" s="75">
        <v>5087</v>
      </c>
      <c r="F15" s="75">
        <v>0</v>
      </c>
      <c r="G15" s="75">
        <v>1017</v>
      </c>
      <c r="H15" s="65" t="s">
        <v>58</v>
      </c>
      <c r="I15" s="21"/>
    </row>
    <row r="16" spans="1:12" ht="24.95" customHeight="1" x14ac:dyDescent="0.25">
      <c r="A16" s="66" t="s">
        <v>6</v>
      </c>
      <c r="B16" s="77">
        <v>993</v>
      </c>
      <c r="C16" s="78">
        <v>1474</v>
      </c>
      <c r="D16" s="78">
        <v>4178</v>
      </c>
      <c r="E16" s="78">
        <v>4962</v>
      </c>
      <c r="F16" s="78">
        <v>11</v>
      </c>
      <c r="G16" s="78">
        <v>1004</v>
      </c>
      <c r="H16" s="67" t="s">
        <v>59</v>
      </c>
      <c r="I16" s="21"/>
    </row>
    <row r="17" spans="1:9" ht="24.95" customHeight="1" x14ac:dyDescent="0.25">
      <c r="A17" s="64" t="s">
        <v>7</v>
      </c>
      <c r="B17" s="60">
        <v>1089</v>
      </c>
      <c r="C17" s="75">
        <v>2498</v>
      </c>
      <c r="D17" s="75">
        <v>4265</v>
      </c>
      <c r="E17" s="75">
        <v>4265</v>
      </c>
      <c r="F17" s="75">
        <v>0</v>
      </c>
      <c r="G17" s="75">
        <v>1930</v>
      </c>
      <c r="H17" s="57" t="s">
        <v>60</v>
      </c>
      <c r="I17" s="21"/>
    </row>
    <row r="18" spans="1:9" ht="24.95" customHeight="1" x14ac:dyDescent="0.25">
      <c r="A18" s="66" t="s">
        <v>8</v>
      </c>
      <c r="B18" s="77">
        <v>804</v>
      </c>
      <c r="C18" s="78">
        <v>863</v>
      </c>
      <c r="D18" s="78">
        <v>4845</v>
      </c>
      <c r="E18" s="78">
        <v>5850</v>
      </c>
      <c r="F18" s="78">
        <v>1394</v>
      </c>
      <c r="G18" s="78">
        <v>809</v>
      </c>
      <c r="H18" s="68" t="s">
        <v>61</v>
      </c>
      <c r="I18" s="21"/>
    </row>
    <row r="19" spans="1:9" ht="24.95" customHeight="1" x14ac:dyDescent="0.25">
      <c r="A19" s="64" t="s">
        <v>174</v>
      </c>
      <c r="B19" s="60">
        <v>522</v>
      </c>
      <c r="C19" s="75">
        <v>545</v>
      </c>
      <c r="D19" s="75">
        <v>1090</v>
      </c>
      <c r="E19" s="75">
        <v>1090</v>
      </c>
      <c r="F19" s="75">
        <v>32</v>
      </c>
      <c r="G19" s="75">
        <v>513</v>
      </c>
      <c r="H19" s="57" t="s">
        <v>62</v>
      </c>
      <c r="I19" s="21"/>
    </row>
    <row r="20" spans="1:9" ht="24.95" customHeight="1" x14ac:dyDescent="0.25">
      <c r="A20" s="66" t="s">
        <v>9</v>
      </c>
      <c r="B20" s="77">
        <v>455</v>
      </c>
      <c r="C20" s="78">
        <v>635</v>
      </c>
      <c r="D20" s="78">
        <v>1852</v>
      </c>
      <c r="E20" s="78">
        <v>1986</v>
      </c>
      <c r="F20" s="78">
        <v>3</v>
      </c>
      <c r="G20" s="78">
        <v>455</v>
      </c>
      <c r="H20" s="68" t="s">
        <v>172</v>
      </c>
      <c r="I20" s="22"/>
    </row>
    <row r="21" spans="1:9" ht="24.95" customHeight="1" x14ac:dyDescent="0.25">
      <c r="A21" s="64" t="s">
        <v>10</v>
      </c>
      <c r="B21" s="60">
        <v>819</v>
      </c>
      <c r="C21" s="75">
        <v>2274</v>
      </c>
      <c r="D21" s="75">
        <v>2272</v>
      </c>
      <c r="E21" s="75">
        <v>1230</v>
      </c>
      <c r="F21" s="75">
        <v>9</v>
      </c>
      <c r="G21" s="75">
        <v>542</v>
      </c>
      <c r="H21" s="57" t="s">
        <v>64</v>
      </c>
      <c r="I21" s="23"/>
    </row>
    <row r="22" spans="1:9" ht="24.95" customHeight="1" x14ac:dyDescent="0.25">
      <c r="A22" s="66" t="s">
        <v>11</v>
      </c>
      <c r="B22" s="77">
        <v>876</v>
      </c>
      <c r="C22" s="78">
        <v>1763</v>
      </c>
      <c r="D22" s="78">
        <v>4158</v>
      </c>
      <c r="E22" s="78">
        <v>4149</v>
      </c>
      <c r="F22" s="78">
        <v>0</v>
      </c>
      <c r="G22" s="78">
        <v>920</v>
      </c>
      <c r="H22" s="69" t="s">
        <v>65</v>
      </c>
      <c r="I22" s="24"/>
    </row>
    <row r="23" spans="1:9" ht="24.95" customHeight="1" thickBot="1" x14ac:dyDescent="0.3">
      <c r="A23" s="70" t="s">
        <v>175</v>
      </c>
      <c r="B23" s="79">
        <v>1828</v>
      </c>
      <c r="C23" s="85">
        <v>3840</v>
      </c>
      <c r="D23" s="85">
        <v>7548</v>
      </c>
      <c r="E23" s="85">
        <v>244</v>
      </c>
      <c r="F23" s="85">
        <v>5633</v>
      </c>
      <c r="G23" s="85">
        <v>2214</v>
      </c>
      <c r="H23" s="71" t="s">
        <v>66</v>
      </c>
      <c r="I23" s="24"/>
    </row>
    <row r="24" spans="1:9" ht="24.95" customHeight="1" thickBot="1" x14ac:dyDescent="0.3">
      <c r="A24" s="153" t="s">
        <v>16</v>
      </c>
      <c r="B24" s="149">
        <v>17370</v>
      </c>
      <c r="C24" s="158">
        <f>SUM(C10:C23)</f>
        <v>30404</v>
      </c>
      <c r="D24" s="158">
        <f>SUM(D10:D23)</f>
        <v>73679</v>
      </c>
      <c r="E24" s="158">
        <f>SUM(E10:E23)</f>
        <v>67515</v>
      </c>
      <c r="F24" s="158">
        <f>SUM(F10:F23)</f>
        <v>15732</v>
      </c>
      <c r="G24" s="158">
        <f>SUM(G10:G23)</f>
        <v>18610</v>
      </c>
      <c r="H24" s="154" t="s">
        <v>67</v>
      </c>
      <c r="I24" s="24"/>
    </row>
    <row r="25" spans="1:9" ht="24.95" customHeight="1" x14ac:dyDescent="0.25">
      <c r="A25" s="167" t="s">
        <v>178</v>
      </c>
      <c r="B25" s="167"/>
      <c r="C25" s="113"/>
      <c r="D25" s="113"/>
      <c r="E25" s="113"/>
      <c r="F25" s="113"/>
      <c r="G25" s="113"/>
      <c r="H25" s="143" t="s">
        <v>214</v>
      </c>
      <c r="I25" s="24"/>
    </row>
    <row r="26" spans="1:9" ht="24.95" customHeight="1" x14ac:dyDescent="0.25">
      <c r="A26" s="66" t="s">
        <v>150</v>
      </c>
      <c r="B26" s="77">
        <v>58</v>
      </c>
      <c r="C26" s="78">
        <v>78.000000000000014</v>
      </c>
      <c r="D26" s="78">
        <v>174</v>
      </c>
      <c r="E26" s="78">
        <v>174</v>
      </c>
      <c r="F26" s="78">
        <v>0</v>
      </c>
      <c r="G26" s="78">
        <v>173</v>
      </c>
      <c r="H26" s="67" t="s">
        <v>180</v>
      </c>
      <c r="I26" s="24"/>
    </row>
    <row r="27" spans="1:9" ht="24.95" customHeight="1" x14ac:dyDescent="0.25">
      <c r="A27" s="64" t="s">
        <v>151</v>
      </c>
      <c r="B27" s="60">
        <v>648</v>
      </c>
      <c r="C27" s="75">
        <v>968</v>
      </c>
      <c r="D27" s="75">
        <v>1912</v>
      </c>
      <c r="E27" s="75">
        <v>2239</v>
      </c>
      <c r="F27" s="75">
        <v>90</v>
      </c>
      <c r="G27" s="75">
        <v>1325</v>
      </c>
      <c r="H27" s="144" t="s">
        <v>181</v>
      </c>
      <c r="I27" s="24"/>
    </row>
    <row r="28" spans="1:9" ht="24.95" customHeight="1" thickBot="1" x14ac:dyDescent="0.3">
      <c r="A28" s="217" t="s">
        <v>149</v>
      </c>
      <c r="B28" s="218">
        <v>832</v>
      </c>
      <c r="C28" s="166">
        <v>434</v>
      </c>
      <c r="D28" s="166">
        <v>2510</v>
      </c>
      <c r="E28" s="166">
        <v>2792</v>
      </c>
      <c r="F28" s="166">
        <v>0</v>
      </c>
      <c r="G28" s="166">
        <v>3776</v>
      </c>
      <c r="H28" s="219" t="s">
        <v>182</v>
      </c>
      <c r="I28" s="24"/>
    </row>
    <row r="29" spans="1:9" ht="24.95" customHeight="1" thickBot="1" x14ac:dyDescent="0.3">
      <c r="A29" s="220" t="s">
        <v>16</v>
      </c>
      <c r="B29" s="221">
        <f t="shared" ref="B29:G29" si="0">SUM(B26:B28)</f>
        <v>1538</v>
      </c>
      <c r="C29" s="221">
        <f t="shared" si="0"/>
        <v>1480</v>
      </c>
      <c r="D29" s="221">
        <f t="shared" si="0"/>
        <v>4596</v>
      </c>
      <c r="E29" s="221">
        <f t="shared" si="0"/>
        <v>5205</v>
      </c>
      <c r="F29" s="221">
        <f t="shared" si="0"/>
        <v>90</v>
      </c>
      <c r="G29" s="221">
        <f t="shared" si="0"/>
        <v>5274</v>
      </c>
      <c r="H29" s="222" t="s">
        <v>67</v>
      </c>
    </row>
    <row r="30" spans="1:9" ht="24.95" customHeight="1" thickBot="1" x14ac:dyDescent="0.3">
      <c r="A30" s="155" t="s">
        <v>179</v>
      </c>
      <c r="B30" s="146">
        <f t="shared" ref="B30:G30" si="1">B24+B29</f>
        <v>18908</v>
      </c>
      <c r="C30" s="146">
        <f t="shared" si="1"/>
        <v>31884</v>
      </c>
      <c r="D30" s="146">
        <f t="shared" si="1"/>
        <v>78275</v>
      </c>
      <c r="E30" s="146">
        <f t="shared" si="1"/>
        <v>72720</v>
      </c>
      <c r="F30" s="146">
        <f t="shared" si="1"/>
        <v>15822</v>
      </c>
      <c r="G30" s="146">
        <f t="shared" si="1"/>
        <v>23884</v>
      </c>
      <c r="H30" s="145" t="s">
        <v>183</v>
      </c>
    </row>
  </sheetData>
  <mergeCells count="13">
    <mergeCell ref="A1:H1"/>
    <mergeCell ref="A2:H2"/>
    <mergeCell ref="C4:G4"/>
    <mergeCell ref="C6:F6"/>
    <mergeCell ref="C5:G5"/>
    <mergeCell ref="B4:B6"/>
    <mergeCell ref="B7:B9"/>
    <mergeCell ref="C3:G3"/>
    <mergeCell ref="A4:A9"/>
    <mergeCell ref="H4:H9"/>
    <mergeCell ref="G6:G7"/>
    <mergeCell ref="G8:G9"/>
    <mergeCell ref="C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 xml:space="preserve">&amp;C&amp;12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8"/>
  <sheetViews>
    <sheetView rightToLeft="1" view="pageBreakPreview" topLeftCell="A7" zoomScale="60" workbookViewId="0">
      <selection activeCell="C27" sqref="C27"/>
    </sheetView>
  </sheetViews>
  <sheetFormatPr defaultColWidth="9.140625" defaultRowHeight="15.75" x14ac:dyDescent="0.25"/>
  <cols>
    <col min="1" max="1" width="14.5703125" style="35" customWidth="1"/>
    <col min="2" max="2" width="11.42578125" style="35" customWidth="1"/>
    <col min="3" max="3" width="16.28515625" style="61" customWidth="1"/>
    <col min="4" max="4" width="20.42578125" style="61" customWidth="1"/>
    <col min="5" max="5" width="15.85546875" style="61" customWidth="1"/>
    <col min="6" max="6" width="19.5703125" style="61" customWidth="1"/>
    <col min="7" max="7" width="15.85546875" style="61" customWidth="1"/>
    <col min="8" max="8" width="17.42578125" style="61" customWidth="1"/>
    <col min="9" max="9" width="15.140625" style="61" customWidth="1"/>
    <col min="10" max="10" width="16.5703125" style="61" customWidth="1"/>
    <col min="11" max="11" width="15.42578125" style="61" customWidth="1"/>
    <col min="12" max="14" width="17.42578125" style="61" customWidth="1"/>
    <col min="15" max="15" width="22" style="35" customWidth="1"/>
    <col min="16" max="16384" width="9.140625" style="35"/>
  </cols>
  <sheetData>
    <row r="1" spans="1:19" s="9" customFormat="1" ht="26.25" customHeight="1" x14ac:dyDescent="0.25">
      <c r="A1" s="279" t="s">
        <v>251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9" s="9" customFormat="1" ht="18" customHeight="1" x14ac:dyDescent="0.35">
      <c r="A2" s="280" t="s">
        <v>195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5"/>
      <c r="Q2" s="25"/>
      <c r="R2" s="25"/>
      <c r="S2" s="25"/>
    </row>
    <row r="3" spans="1:19" s="9" customFormat="1" ht="26.25" customHeight="1" thickBot="1" x14ac:dyDescent="0.3">
      <c r="A3" s="245" t="s">
        <v>113</v>
      </c>
      <c r="B3" s="245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199"/>
      <c r="N3" s="199"/>
      <c r="O3" s="18" t="s">
        <v>114</v>
      </c>
    </row>
    <row r="4" spans="1:19" s="9" customFormat="1" ht="27.95" customHeight="1" thickTop="1" thickBot="1" x14ac:dyDescent="0.3">
      <c r="A4" s="276" t="s">
        <v>0</v>
      </c>
      <c r="B4" s="271" t="s">
        <v>134</v>
      </c>
      <c r="C4" s="272" t="s">
        <v>162</v>
      </c>
      <c r="D4" s="273"/>
      <c r="E4" s="267" t="s">
        <v>165</v>
      </c>
      <c r="F4" s="267"/>
      <c r="G4" s="267" t="s">
        <v>166</v>
      </c>
      <c r="H4" s="267"/>
      <c r="I4" s="267" t="s">
        <v>167</v>
      </c>
      <c r="J4" s="267"/>
      <c r="K4" s="267" t="s">
        <v>15</v>
      </c>
      <c r="L4" s="268"/>
      <c r="M4" s="267" t="s">
        <v>179</v>
      </c>
      <c r="N4" s="268"/>
      <c r="O4" s="248" t="s">
        <v>55</v>
      </c>
    </row>
    <row r="5" spans="1:19" ht="27.6" customHeight="1" x14ac:dyDescent="0.25">
      <c r="A5" s="277"/>
      <c r="B5" s="246"/>
      <c r="C5" s="274" t="s">
        <v>196</v>
      </c>
      <c r="D5" s="275"/>
      <c r="E5" s="281" t="s">
        <v>198</v>
      </c>
      <c r="F5" s="262"/>
      <c r="G5" s="269" t="s">
        <v>200</v>
      </c>
      <c r="H5" s="269"/>
      <c r="I5" s="269" t="s">
        <v>201</v>
      </c>
      <c r="J5" s="269"/>
      <c r="K5" s="269" t="s">
        <v>72</v>
      </c>
      <c r="L5" s="270"/>
      <c r="M5" s="269" t="s">
        <v>183</v>
      </c>
      <c r="N5" s="270"/>
      <c r="O5" s="249"/>
    </row>
    <row r="6" spans="1:19" ht="45" customHeight="1" thickBot="1" x14ac:dyDescent="0.3">
      <c r="A6" s="277"/>
      <c r="B6" s="246" t="s">
        <v>185</v>
      </c>
      <c r="C6" s="90" t="s">
        <v>163</v>
      </c>
      <c r="D6" s="92" t="s">
        <v>164</v>
      </c>
      <c r="E6" s="88" t="s">
        <v>163</v>
      </c>
      <c r="F6" s="88" t="s">
        <v>164</v>
      </c>
      <c r="G6" s="88" t="s">
        <v>163</v>
      </c>
      <c r="H6" s="88" t="s">
        <v>164</v>
      </c>
      <c r="I6" s="88" t="s">
        <v>163</v>
      </c>
      <c r="J6" s="88" t="s">
        <v>164</v>
      </c>
      <c r="K6" s="88" t="s">
        <v>163</v>
      </c>
      <c r="L6" s="91" t="s">
        <v>164</v>
      </c>
      <c r="M6" s="88" t="s">
        <v>163</v>
      </c>
      <c r="N6" s="91" t="s">
        <v>164</v>
      </c>
      <c r="O6" s="249"/>
    </row>
    <row r="7" spans="1:19" ht="53.1" customHeight="1" thickTop="1" thickBot="1" x14ac:dyDescent="0.3">
      <c r="A7" s="278"/>
      <c r="B7" s="247"/>
      <c r="C7" s="96" t="s">
        <v>197</v>
      </c>
      <c r="D7" s="96" t="s">
        <v>199</v>
      </c>
      <c r="E7" s="96" t="s">
        <v>197</v>
      </c>
      <c r="F7" s="96" t="s">
        <v>199</v>
      </c>
      <c r="G7" s="96" t="s">
        <v>197</v>
      </c>
      <c r="H7" s="96" t="s">
        <v>199</v>
      </c>
      <c r="I7" s="96" t="s">
        <v>197</v>
      </c>
      <c r="J7" s="96" t="s">
        <v>199</v>
      </c>
      <c r="K7" s="96" t="s">
        <v>197</v>
      </c>
      <c r="L7" s="97" t="s">
        <v>199</v>
      </c>
      <c r="M7" s="96" t="s">
        <v>197</v>
      </c>
      <c r="N7" s="97" t="s">
        <v>199</v>
      </c>
      <c r="O7" s="250"/>
    </row>
    <row r="8" spans="1:19" ht="29.1" customHeight="1" x14ac:dyDescent="0.25">
      <c r="A8" s="62" t="s">
        <v>148</v>
      </c>
      <c r="B8" s="74">
        <v>2055</v>
      </c>
      <c r="C8" s="98">
        <v>0</v>
      </c>
      <c r="D8" s="98">
        <v>0</v>
      </c>
      <c r="E8" s="98">
        <v>4247</v>
      </c>
      <c r="F8" s="98">
        <v>8495</v>
      </c>
      <c r="G8" s="98">
        <v>1157236</v>
      </c>
      <c r="H8" s="98">
        <v>2300223</v>
      </c>
      <c r="I8" s="98">
        <v>11920</v>
      </c>
      <c r="J8" s="98">
        <v>23841</v>
      </c>
      <c r="K8" s="98">
        <v>0</v>
      </c>
      <c r="L8" s="98">
        <v>0</v>
      </c>
      <c r="M8" s="98">
        <f>C8+E8+G8+I8+K8</f>
        <v>1173403</v>
      </c>
      <c r="N8" s="98">
        <f>D8+F8+H8+J8+L8</f>
        <v>2332559</v>
      </c>
      <c r="O8" s="63" t="s">
        <v>170</v>
      </c>
      <c r="P8" s="21"/>
    </row>
    <row r="9" spans="1:19" ht="29.1" customHeight="1" x14ac:dyDescent="0.25">
      <c r="A9" s="64" t="s">
        <v>2</v>
      </c>
      <c r="B9" s="60">
        <v>218</v>
      </c>
      <c r="C9" s="93">
        <v>0</v>
      </c>
      <c r="D9" s="93">
        <v>0</v>
      </c>
      <c r="E9" s="93">
        <v>29</v>
      </c>
      <c r="F9" s="93">
        <v>44</v>
      </c>
      <c r="G9" s="93">
        <v>118854</v>
      </c>
      <c r="H9" s="93">
        <v>178289</v>
      </c>
      <c r="I9" s="93">
        <v>11222</v>
      </c>
      <c r="J9" s="93">
        <v>16914</v>
      </c>
      <c r="K9" s="93">
        <v>44</v>
      </c>
      <c r="L9" s="93">
        <v>80</v>
      </c>
      <c r="M9" s="93">
        <f t="shared" ref="M9:M28" si="0">C9+E9+G9+I9+K9</f>
        <v>130149</v>
      </c>
      <c r="N9" s="93">
        <f t="shared" ref="N9:N28" si="1">D9+F9+H9+J9+L9</f>
        <v>195327</v>
      </c>
      <c r="O9" s="65" t="s">
        <v>56</v>
      </c>
      <c r="P9" s="21"/>
    </row>
    <row r="10" spans="1:19" ht="29.1" customHeight="1" x14ac:dyDescent="0.25">
      <c r="A10" s="66" t="s">
        <v>3</v>
      </c>
      <c r="B10" s="77">
        <v>1577</v>
      </c>
      <c r="C10" s="99">
        <v>315</v>
      </c>
      <c r="D10" s="99">
        <v>420</v>
      </c>
      <c r="E10" s="99">
        <v>4940</v>
      </c>
      <c r="F10" s="99">
        <v>3521</v>
      </c>
      <c r="G10" s="99">
        <v>1013074</v>
      </c>
      <c r="H10" s="99">
        <v>715689</v>
      </c>
      <c r="I10" s="99">
        <v>21861</v>
      </c>
      <c r="J10" s="99">
        <v>15975</v>
      </c>
      <c r="K10" s="99">
        <v>526</v>
      </c>
      <c r="L10" s="99">
        <v>4204</v>
      </c>
      <c r="M10" s="99">
        <f t="shared" si="0"/>
        <v>1040716</v>
      </c>
      <c r="N10" s="99">
        <f t="shared" si="1"/>
        <v>739809</v>
      </c>
      <c r="O10" s="67" t="s">
        <v>177</v>
      </c>
      <c r="P10" s="21"/>
    </row>
    <row r="11" spans="1:19" ht="29.1" customHeight="1" x14ac:dyDescent="0.25">
      <c r="A11" s="64" t="s">
        <v>173</v>
      </c>
      <c r="B11" s="60">
        <v>1083</v>
      </c>
      <c r="C11" s="93">
        <v>2456</v>
      </c>
      <c r="D11" s="93">
        <v>5128</v>
      </c>
      <c r="E11" s="93">
        <v>12062</v>
      </c>
      <c r="F11" s="93">
        <v>34970</v>
      </c>
      <c r="G11" s="93">
        <v>513681</v>
      </c>
      <c r="H11" s="93">
        <v>675379</v>
      </c>
      <c r="I11" s="93">
        <v>30047</v>
      </c>
      <c r="J11" s="93">
        <v>122058</v>
      </c>
      <c r="K11" s="93">
        <v>5706</v>
      </c>
      <c r="L11" s="93">
        <v>9522</v>
      </c>
      <c r="M11" s="93">
        <f t="shared" si="0"/>
        <v>563952</v>
      </c>
      <c r="N11" s="93">
        <f t="shared" si="1"/>
        <v>847057</v>
      </c>
      <c r="O11" s="65" t="s">
        <v>171</v>
      </c>
      <c r="P11" s="21"/>
    </row>
    <row r="12" spans="1:19" ht="29.1" customHeight="1" x14ac:dyDescent="0.25">
      <c r="A12" s="66" t="s">
        <v>4</v>
      </c>
      <c r="B12" s="77">
        <v>4061</v>
      </c>
      <c r="C12" s="99">
        <v>22466</v>
      </c>
      <c r="D12" s="99">
        <v>29548</v>
      </c>
      <c r="E12" s="99">
        <v>12451</v>
      </c>
      <c r="F12" s="99">
        <v>14030</v>
      </c>
      <c r="G12" s="99">
        <v>3262415</v>
      </c>
      <c r="H12" s="99">
        <v>3820188</v>
      </c>
      <c r="I12" s="99">
        <v>212749</v>
      </c>
      <c r="J12" s="99">
        <v>294431</v>
      </c>
      <c r="K12" s="99">
        <v>271</v>
      </c>
      <c r="L12" s="99">
        <v>271</v>
      </c>
      <c r="M12" s="99">
        <f t="shared" si="0"/>
        <v>3510352</v>
      </c>
      <c r="N12" s="99">
        <f t="shared" si="1"/>
        <v>4158468</v>
      </c>
      <c r="O12" s="67" t="s">
        <v>57</v>
      </c>
      <c r="P12" s="21"/>
    </row>
    <row r="13" spans="1:19" ht="29.1" customHeight="1" x14ac:dyDescent="0.25">
      <c r="A13" s="64" t="s">
        <v>5</v>
      </c>
      <c r="B13" s="60">
        <v>990</v>
      </c>
      <c r="C13" s="93">
        <v>2310</v>
      </c>
      <c r="D13" s="93">
        <v>4619</v>
      </c>
      <c r="E13" s="93">
        <v>5543</v>
      </c>
      <c r="F13" s="93">
        <v>11086</v>
      </c>
      <c r="G13" s="93">
        <v>563871</v>
      </c>
      <c r="H13" s="93">
        <v>1129347</v>
      </c>
      <c r="I13" s="93">
        <v>32664</v>
      </c>
      <c r="J13" s="93">
        <v>63481</v>
      </c>
      <c r="K13" s="93">
        <v>0</v>
      </c>
      <c r="L13" s="93">
        <v>0</v>
      </c>
      <c r="M13" s="93">
        <f t="shared" si="0"/>
        <v>604388</v>
      </c>
      <c r="N13" s="93">
        <f t="shared" si="1"/>
        <v>1208533</v>
      </c>
      <c r="O13" s="65" t="s">
        <v>58</v>
      </c>
      <c r="P13" s="21"/>
    </row>
    <row r="14" spans="1:19" ht="29.1" customHeight="1" x14ac:dyDescent="0.25">
      <c r="A14" s="66" t="s">
        <v>6</v>
      </c>
      <c r="B14" s="77">
        <v>993</v>
      </c>
      <c r="C14" s="99">
        <v>5629</v>
      </c>
      <c r="D14" s="99">
        <v>11855</v>
      </c>
      <c r="E14" s="99">
        <v>4172</v>
      </c>
      <c r="F14" s="99">
        <v>7881</v>
      </c>
      <c r="G14" s="99">
        <v>519164</v>
      </c>
      <c r="H14" s="99">
        <v>929581</v>
      </c>
      <c r="I14" s="99">
        <v>18279</v>
      </c>
      <c r="J14" s="99">
        <v>32816</v>
      </c>
      <c r="K14" s="99">
        <v>10332</v>
      </c>
      <c r="L14" s="99">
        <v>21723</v>
      </c>
      <c r="M14" s="99">
        <f t="shared" si="0"/>
        <v>557576</v>
      </c>
      <c r="N14" s="99">
        <f t="shared" si="1"/>
        <v>1003856</v>
      </c>
      <c r="O14" s="67" t="s">
        <v>59</v>
      </c>
      <c r="P14" s="21"/>
    </row>
    <row r="15" spans="1:19" ht="29.1" customHeight="1" x14ac:dyDescent="0.25">
      <c r="A15" s="64" t="s">
        <v>7</v>
      </c>
      <c r="B15" s="60">
        <v>1089</v>
      </c>
      <c r="C15" s="93">
        <v>0</v>
      </c>
      <c r="D15" s="93">
        <v>0</v>
      </c>
      <c r="E15" s="93">
        <v>16913</v>
      </c>
      <c r="F15" s="93">
        <v>26458</v>
      </c>
      <c r="G15" s="93">
        <v>513627</v>
      </c>
      <c r="H15" s="93">
        <v>665504</v>
      </c>
      <c r="I15" s="93">
        <v>59449</v>
      </c>
      <c r="J15" s="93">
        <v>69357</v>
      </c>
      <c r="K15" s="93">
        <v>0</v>
      </c>
      <c r="L15" s="93">
        <v>0</v>
      </c>
      <c r="M15" s="93">
        <f t="shared" si="0"/>
        <v>589989</v>
      </c>
      <c r="N15" s="93">
        <f t="shared" si="1"/>
        <v>761319</v>
      </c>
      <c r="O15" s="57" t="s">
        <v>60</v>
      </c>
      <c r="P15" s="21"/>
    </row>
    <row r="16" spans="1:19" ht="29.1" customHeight="1" x14ac:dyDescent="0.25">
      <c r="A16" s="66" t="s">
        <v>8</v>
      </c>
      <c r="B16" s="77">
        <v>804</v>
      </c>
      <c r="C16" s="99">
        <v>1234</v>
      </c>
      <c r="D16" s="99">
        <v>1314</v>
      </c>
      <c r="E16" s="99">
        <v>483</v>
      </c>
      <c r="F16" s="99">
        <v>483</v>
      </c>
      <c r="G16" s="99">
        <v>904104</v>
      </c>
      <c r="H16" s="99">
        <v>889722</v>
      </c>
      <c r="I16" s="99">
        <v>29872</v>
      </c>
      <c r="J16" s="99">
        <v>30748</v>
      </c>
      <c r="K16" s="99">
        <v>0</v>
      </c>
      <c r="L16" s="99">
        <v>0</v>
      </c>
      <c r="M16" s="99">
        <f t="shared" si="0"/>
        <v>935693</v>
      </c>
      <c r="N16" s="99">
        <f t="shared" si="1"/>
        <v>922267</v>
      </c>
      <c r="O16" s="68" t="s">
        <v>61</v>
      </c>
      <c r="P16" s="21"/>
    </row>
    <row r="17" spans="1:16" ht="29.1" customHeight="1" x14ac:dyDescent="0.25">
      <c r="A17" s="64" t="s">
        <v>174</v>
      </c>
      <c r="B17" s="60">
        <v>522</v>
      </c>
      <c r="C17" s="93">
        <v>7411</v>
      </c>
      <c r="D17" s="93">
        <v>10661</v>
      </c>
      <c r="E17" s="93">
        <v>3584</v>
      </c>
      <c r="F17" s="93">
        <v>4039</v>
      </c>
      <c r="G17" s="93">
        <v>240774</v>
      </c>
      <c r="H17" s="93">
        <v>284115</v>
      </c>
      <c r="I17" s="93">
        <v>14161</v>
      </c>
      <c r="J17" s="93">
        <v>17281</v>
      </c>
      <c r="K17" s="93">
        <v>3932</v>
      </c>
      <c r="L17" s="93">
        <v>5120</v>
      </c>
      <c r="M17" s="93">
        <f t="shared" si="0"/>
        <v>269862</v>
      </c>
      <c r="N17" s="93">
        <f t="shared" si="1"/>
        <v>321216</v>
      </c>
      <c r="O17" s="57" t="s">
        <v>62</v>
      </c>
      <c r="P17" s="21"/>
    </row>
    <row r="18" spans="1:16" ht="29.1" customHeight="1" x14ac:dyDescent="0.25">
      <c r="A18" s="66" t="s">
        <v>9</v>
      </c>
      <c r="B18" s="77">
        <v>455</v>
      </c>
      <c r="C18" s="99">
        <v>182</v>
      </c>
      <c r="D18" s="99">
        <v>273</v>
      </c>
      <c r="E18" s="99">
        <v>698</v>
      </c>
      <c r="F18" s="99">
        <v>1047</v>
      </c>
      <c r="G18" s="99">
        <v>215913</v>
      </c>
      <c r="H18" s="99">
        <v>324304</v>
      </c>
      <c r="I18" s="99">
        <v>8074</v>
      </c>
      <c r="J18" s="99">
        <v>12112</v>
      </c>
      <c r="K18" s="99">
        <v>0</v>
      </c>
      <c r="L18" s="99">
        <v>0</v>
      </c>
      <c r="M18" s="99">
        <f t="shared" si="0"/>
        <v>224867</v>
      </c>
      <c r="N18" s="99">
        <f t="shared" si="1"/>
        <v>337736</v>
      </c>
      <c r="O18" s="68" t="s">
        <v>172</v>
      </c>
      <c r="P18" s="22"/>
    </row>
    <row r="19" spans="1:16" ht="29.1" customHeight="1" x14ac:dyDescent="0.25">
      <c r="A19" s="64" t="s">
        <v>10</v>
      </c>
      <c r="B19" s="60">
        <v>819</v>
      </c>
      <c r="C19" s="93">
        <v>886</v>
      </c>
      <c r="D19" s="93">
        <v>344</v>
      </c>
      <c r="E19" s="93">
        <v>102</v>
      </c>
      <c r="F19" s="93">
        <v>34</v>
      </c>
      <c r="G19" s="93">
        <v>330654</v>
      </c>
      <c r="H19" s="93">
        <v>162221</v>
      </c>
      <c r="I19" s="93">
        <v>15197</v>
      </c>
      <c r="J19" s="93">
        <v>6508</v>
      </c>
      <c r="K19" s="93">
        <v>0</v>
      </c>
      <c r="L19" s="93">
        <v>0</v>
      </c>
      <c r="M19" s="93">
        <f t="shared" si="0"/>
        <v>346839</v>
      </c>
      <c r="N19" s="93">
        <f t="shared" si="1"/>
        <v>169107</v>
      </c>
      <c r="O19" s="57" t="s">
        <v>64</v>
      </c>
      <c r="P19" s="23"/>
    </row>
    <row r="20" spans="1:16" ht="29.1" customHeight="1" x14ac:dyDescent="0.25">
      <c r="A20" s="66" t="s">
        <v>11</v>
      </c>
      <c r="B20" s="77">
        <v>876</v>
      </c>
      <c r="C20" s="99">
        <v>0</v>
      </c>
      <c r="D20" s="99">
        <v>0</v>
      </c>
      <c r="E20" s="99">
        <v>3915</v>
      </c>
      <c r="F20" s="99">
        <v>2016</v>
      </c>
      <c r="G20" s="99">
        <v>500860</v>
      </c>
      <c r="H20" s="99">
        <v>276489</v>
      </c>
      <c r="I20" s="99">
        <v>18405</v>
      </c>
      <c r="J20" s="99">
        <v>10108</v>
      </c>
      <c r="K20" s="99">
        <v>0</v>
      </c>
      <c r="L20" s="99">
        <v>0</v>
      </c>
      <c r="M20" s="99">
        <f t="shared" si="0"/>
        <v>523180</v>
      </c>
      <c r="N20" s="99">
        <f t="shared" si="1"/>
        <v>288613</v>
      </c>
      <c r="O20" s="69" t="s">
        <v>65</v>
      </c>
      <c r="P20" s="24"/>
    </row>
    <row r="21" spans="1:16" ht="29.1" customHeight="1" thickBot="1" x14ac:dyDescent="0.3">
      <c r="A21" s="70" t="s">
        <v>175</v>
      </c>
      <c r="B21" s="84">
        <v>1828</v>
      </c>
      <c r="C21" s="94">
        <v>3352</v>
      </c>
      <c r="D21" s="94">
        <v>5724</v>
      </c>
      <c r="E21" s="94">
        <v>7192</v>
      </c>
      <c r="F21" s="94">
        <v>11159</v>
      </c>
      <c r="G21" s="94">
        <v>1136704</v>
      </c>
      <c r="H21" s="94">
        <v>1594692</v>
      </c>
      <c r="I21" s="94">
        <v>49064</v>
      </c>
      <c r="J21" s="94">
        <v>72474</v>
      </c>
      <c r="K21" s="94">
        <v>61</v>
      </c>
      <c r="L21" s="94">
        <v>81</v>
      </c>
      <c r="M21" s="94">
        <f t="shared" si="0"/>
        <v>1196373</v>
      </c>
      <c r="N21" s="94">
        <f t="shared" si="1"/>
        <v>1684130</v>
      </c>
      <c r="O21" s="71" t="s">
        <v>66</v>
      </c>
      <c r="P21" s="24"/>
    </row>
    <row r="22" spans="1:16" ht="29.1" customHeight="1" thickBot="1" x14ac:dyDescent="0.3">
      <c r="A22" s="72" t="s">
        <v>16</v>
      </c>
      <c r="B22" s="82">
        <v>17370</v>
      </c>
      <c r="C22" s="95">
        <f>SUM(C8:C21)</f>
        <v>46241</v>
      </c>
      <c r="D22" s="95">
        <f>SUM(D8:D21)</f>
        <v>69886</v>
      </c>
      <c r="E22" s="95">
        <f>SUM(E8:E21)</f>
        <v>76331</v>
      </c>
      <c r="F22" s="95">
        <f>SUM(F8:F21)</f>
        <v>125263</v>
      </c>
      <c r="G22" s="95">
        <f t="shared" ref="G22:L22" si="2">SUM(G8:G21)</f>
        <v>10990931</v>
      </c>
      <c r="H22" s="95">
        <f t="shared" si="2"/>
        <v>13945743</v>
      </c>
      <c r="I22" s="95">
        <f t="shared" si="2"/>
        <v>532964</v>
      </c>
      <c r="J22" s="95">
        <f t="shared" si="2"/>
        <v>788104</v>
      </c>
      <c r="K22" s="95">
        <f t="shared" si="2"/>
        <v>20872</v>
      </c>
      <c r="L22" s="95">
        <f t="shared" si="2"/>
        <v>41001</v>
      </c>
      <c r="M22" s="95">
        <f t="shared" si="0"/>
        <v>11667339</v>
      </c>
      <c r="N22" s="95">
        <f t="shared" si="1"/>
        <v>14969997</v>
      </c>
      <c r="O22" s="73" t="s">
        <v>67</v>
      </c>
      <c r="P22" s="24"/>
    </row>
    <row r="23" spans="1:16" ht="29.1" customHeight="1" thickTop="1" x14ac:dyDescent="0.25">
      <c r="A23" s="181" t="s">
        <v>178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 t="s">
        <v>214</v>
      </c>
    </row>
    <row r="24" spans="1:16" ht="29.1" customHeight="1" x14ac:dyDescent="0.25">
      <c r="A24" s="168" t="s">
        <v>150</v>
      </c>
      <c r="B24" s="77">
        <v>58</v>
      </c>
      <c r="C24" s="77">
        <v>0</v>
      </c>
      <c r="D24" s="77">
        <v>0</v>
      </c>
      <c r="E24" s="77">
        <v>0</v>
      </c>
      <c r="F24" s="77">
        <v>0</v>
      </c>
      <c r="G24" s="77">
        <v>321551.99999999988</v>
      </c>
      <c r="H24" s="77">
        <v>309914</v>
      </c>
      <c r="I24" s="77">
        <v>0</v>
      </c>
      <c r="J24" s="77">
        <v>0</v>
      </c>
      <c r="K24" s="77">
        <v>0</v>
      </c>
      <c r="L24" s="77">
        <v>0</v>
      </c>
      <c r="M24" s="77">
        <f t="shared" si="0"/>
        <v>321551.99999999988</v>
      </c>
      <c r="N24" s="77">
        <f t="shared" si="1"/>
        <v>309914</v>
      </c>
      <c r="O24" s="169" t="s">
        <v>180</v>
      </c>
    </row>
    <row r="25" spans="1:16" ht="29.1" customHeight="1" x14ac:dyDescent="0.25">
      <c r="A25" s="170" t="s">
        <v>151</v>
      </c>
      <c r="B25" s="60">
        <v>648</v>
      </c>
      <c r="C25" s="60">
        <v>173</v>
      </c>
      <c r="D25" s="60">
        <v>576</v>
      </c>
      <c r="E25" s="60">
        <v>0</v>
      </c>
      <c r="F25" s="60">
        <v>0</v>
      </c>
      <c r="G25" s="60">
        <v>1306584.0000000047</v>
      </c>
      <c r="H25" s="60">
        <v>1280538.0000000042</v>
      </c>
      <c r="I25" s="60">
        <v>91800</v>
      </c>
      <c r="J25" s="60">
        <v>91080</v>
      </c>
      <c r="K25" s="60">
        <v>0</v>
      </c>
      <c r="L25" s="60">
        <v>0</v>
      </c>
      <c r="M25" s="60">
        <f t="shared" si="0"/>
        <v>1398557.0000000047</v>
      </c>
      <c r="N25" s="60">
        <f t="shared" si="1"/>
        <v>1372194.0000000042</v>
      </c>
      <c r="O25" s="171" t="s">
        <v>181</v>
      </c>
    </row>
    <row r="26" spans="1:16" ht="29.1" customHeight="1" thickBot="1" x14ac:dyDescent="0.3">
      <c r="A26" s="168" t="s">
        <v>149</v>
      </c>
      <c r="B26" s="77">
        <v>832</v>
      </c>
      <c r="C26" s="77">
        <v>0</v>
      </c>
      <c r="D26" s="77">
        <v>0</v>
      </c>
      <c r="E26" s="77">
        <v>0</v>
      </c>
      <c r="F26" s="77">
        <v>0</v>
      </c>
      <c r="G26" s="77">
        <v>3237489</v>
      </c>
      <c r="H26" s="77">
        <v>2897643</v>
      </c>
      <c r="I26" s="77">
        <v>587086</v>
      </c>
      <c r="J26" s="77">
        <v>507043</v>
      </c>
      <c r="K26" s="77">
        <v>1110112</v>
      </c>
      <c r="L26" s="77">
        <v>982420</v>
      </c>
      <c r="M26" s="77">
        <f t="shared" si="0"/>
        <v>4934687</v>
      </c>
      <c r="N26" s="77">
        <f t="shared" si="1"/>
        <v>4387106</v>
      </c>
      <c r="O26" s="169" t="s">
        <v>182</v>
      </c>
    </row>
    <row r="27" spans="1:16" ht="29.1" customHeight="1" thickBot="1" x14ac:dyDescent="0.3">
      <c r="A27" s="224" t="s">
        <v>16</v>
      </c>
      <c r="B27" s="221">
        <f t="shared" ref="B27:L27" si="3">SUM(B24:B26)</f>
        <v>1538</v>
      </c>
      <c r="C27" s="221">
        <f t="shared" si="3"/>
        <v>173</v>
      </c>
      <c r="D27" s="221">
        <f t="shared" si="3"/>
        <v>576</v>
      </c>
      <c r="E27" s="221">
        <f t="shared" si="3"/>
        <v>0</v>
      </c>
      <c r="F27" s="221">
        <f t="shared" si="3"/>
        <v>0</v>
      </c>
      <c r="G27" s="221">
        <f t="shared" si="3"/>
        <v>4865625.0000000047</v>
      </c>
      <c r="H27" s="221">
        <f t="shared" si="3"/>
        <v>4488095.0000000037</v>
      </c>
      <c r="I27" s="221">
        <f t="shared" si="3"/>
        <v>678886</v>
      </c>
      <c r="J27" s="221">
        <f t="shared" si="3"/>
        <v>598123</v>
      </c>
      <c r="K27" s="221">
        <f t="shared" si="3"/>
        <v>1110112</v>
      </c>
      <c r="L27" s="221">
        <f t="shared" si="3"/>
        <v>982420</v>
      </c>
      <c r="M27" s="221">
        <f t="shared" si="0"/>
        <v>6654796.0000000047</v>
      </c>
      <c r="N27" s="221">
        <f t="shared" si="1"/>
        <v>6069214.0000000037</v>
      </c>
      <c r="O27" s="225" t="s">
        <v>67</v>
      </c>
    </row>
    <row r="28" spans="1:16" ht="29.1" customHeight="1" thickBot="1" x14ac:dyDescent="0.3">
      <c r="A28" s="173" t="s">
        <v>179</v>
      </c>
      <c r="B28" s="146">
        <f t="shared" ref="B28:L28" si="4">B22+B27</f>
        <v>18908</v>
      </c>
      <c r="C28" s="146">
        <f t="shared" si="4"/>
        <v>46414</v>
      </c>
      <c r="D28" s="146">
        <f t="shared" si="4"/>
        <v>70462</v>
      </c>
      <c r="E28" s="146">
        <f t="shared" si="4"/>
        <v>76331</v>
      </c>
      <c r="F28" s="146">
        <f t="shared" si="4"/>
        <v>125263</v>
      </c>
      <c r="G28" s="146">
        <f t="shared" si="4"/>
        <v>15856556.000000004</v>
      </c>
      <c r="H28" s="146">
        <f t="shared" si="4"/>
        <v>18433838.000000004</v>
      </c>
      <c r="I28" s="146">
        <f t="shared" si="4"/>
        <v>1211850</v>
      </c>
      <c r="J28" s="146">
        <f t="shared" si="4"/>
        <v>1386227</v>
      </c>
      <c r="K28" s="146">
        <f t="shared" si="4"/>
        <v>1130984</v>
      </c>
      <c r="L28" s="146">
        <f t="shared" si="4"/>
        <v>1023421</v>
      </c>
      <c r="M28" s="146">
        <f t="shared" si="0"/>
        <v>18322135.000000004</v>
      </c>
      <c r="N28" s="146">
        <f t="shared" si="1"/>
        <v>21039211.000000004</v>
      </c>
      <c r="O28" s="174" t="s">
        <v>183</v>
      </c>
    </row>
  </sheetData>
  <mergeCells count="20">
    <mergeCell ref="A4:A7"/>
    <mergeCell ref="A1:O1"/>
    <mergeCell ref="A2:O2"/>
    <mergeCell ref="A3:B3"/>
    <mergeCell ref="C3:L3"/>
    <mergeCell ref="O4:O7"/>
    <mergeCell ref="E4:F4"/>
    <mergeCell ref="G4:H4"/>
    <mergeCell ref="I4:J4"/>
    <mergeCell ref="K4:L4"/>
    <mergeCell ref="E5:F5"/>
    <mergeCell ref="G5:H5"/>
    <mergeCell ref="I5:J5"/>
    <mergeCell ref="M4:N4"/>
    <mergeCell ref="M5:N5"/>
    <mergeCell ref="B4:B5"/>
    <mergeCell ref="B6:B7"/>
    <mergeCell ref="K5:L5"/>
    <mergeCell ref="C4:D4"/>
    <mergeCell ref="C5:D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 xml:space="preserve">&amp;C&amp;12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topLeftCell="A15" zoomScale="70" zoomScaleSheetLayoutView="70" workbookViewId="0">
      <selection activeCell="E35" sqref="E35"/>
    </sheetView>
  </sheetViews>
  <sheetFormatPr defaultRowHeight="15" x14ac:dyDescent="0.25"/>
  <cols>
    <col min="1" max="1" width="16.85546875" customWidth="1"/>
    <col min="2" max="3" width="17" style="35" customWidth="1"/>
    <col min="4" max="4" width="18.28515625" style="35" customWidth="1"/>
    <col min="5" max="5" width="23" style="35" customWidth="1"/>
    <col min="6" max="6" width="16.7109375" style="35" customWidth="1"/>
    <col min="7" max="7" width="19.5703125" style="35" customWidth="1"/>
    <col min="8" max="8" width="14" style="35" customWidth="1"/>
    <col min="9" max="9" width="13.7109375" style="35" customWidth="1"/>
    <col min="10" max="10" width="18" style="35" customWidth="1"/>
    <col min="11" max="11" width="22.42578125" customWidth="1"/>
    <col min="12" max="12" width="15.5703125" customWidth="1"/>
  </cols>
  <sheetData>
    <row r="1" spans="1:12" ht="20.45" customHeight="1" x14ac:dyDescent="0.25">
      <c r="A1" s="284" t="s">
        <v>252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2" ht="18.600000000000001" customHeight="1" x14ac:dyDescent="0.35">
      <c r="A2" s="286" t="s">
        <v>242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2" s="10" customFormat="1" ht="18" customHeight="1" thickBot="1" x14ac:dyDescent="0.3">
      <c r="A3" s="245" t="s">
        <v>111</v>
      </c>
      <c r="B3" s="245"/>
      <c r="C3" s="179"/>
      <c r="D3" s="179"/>
      <c r="E3" s="287" t="s">
        <v>184</v>
      </c>
      <c r="F3" s="287"/>
      <c r="G3" s="287"/>
      <c r="H3" s="163"/>
      <c r="I3" s="179"/>
      <c r="J3" s="179"/>
      <c r="K3" s="18" t="s">
        <v>112</v>
      </c>
    </row>
    <row r="4" spans="1:12" ht="27.75" customHeight="1" x14ac:dyDescent="0.25">
      <c r="A4" s="232" t="s">
        <v>0</v>
      </c>
      <c r="B4" s="243" t="s">
        <v>134</v>
      </c>
      <c r="C4" s="232" t="s">
        <v>48</v>
      </c>
      <c r="D4" s="232"/>
      <c r="E4" s="232"/>
      <c r="F4" s="232"/>
      <c r="G4" s="232"/>
      <c r="H4" s="232"/>
      <c r="I4" s="160"/>
      <c r="J4" s="236" t="s">
        <v>12</v>
      </c>
      <c r="K4" s="282" t="s">
        <v>55</v>
      </c>
    </row>
    <row r="5" spans="1:12" ht="22.5" customHeight="1" x14ac:dyDescent="0.25">
      <c r="A5" s="233"/>
      <c r="B5" s="255"/>
      <c r="C5" s="233" t="s">
        <v>115</v>
      </c>
      <c r="D5" s="233"/>
      <c r="E5" s="233"/>
      <c r="F5" s="233"/>
      <c r="G5" s="233"/>
      <c r="H5" s="233"/>
      <c r="I5" s="161"/>
      <c r="J5" s="237"/>
      <c r="K5" s="249"/>
    </row>
    <row r="6" spans="1:12" ht="21.6" customHeight="1" thickBot="1" x14ac:dyDescent="0.3">
      <c r="A6" s="233"/>
      <c r="B6" s="285"/>
      <c r="C6" s="162" t="s">
        <v>25</v>
      </c>
      <c r="D6" s="162" t="s">
        <v>38</v>
      </c>
      <c r="E6" s="162" t="s">
        <v>146</v>
      </c>
      <c r="F6" s="162" t="s">
        <v>136</v>
      </c>
      <c r="G6" s="100" t="s">
        <v>147</v>
      </c>
      <c r="H6" s="100" t="s">
        <v>14</v>
      </c>
      <c r="I6" s="100" t="s">
        <v>15</v>
      </c>
      <c r="J6" s="237" t="s">
        <v>67</v>
      </c>
      <c r="K6" s="249"/>
    </row>
    <row r="7" spans="1:12" ht="41.1" customHeight="1" thickTop="1" thickBot="1" x14ac:dyDescent="0.3">
      <c r="A7" s="283"/>
      <c r="B7" s="214" t="s">
        <v>185</v>
      </c>
      <c r="C7" s="164" t="s">
        <v>103</v>
      </c>
      <c r="D7" s="164" t="s">
        <v>104</v>
      </c>
      <c r="E7" s="164" t="s">
        <v>105</v>
      </c>
      <c r="F7" s="164" t="s">
        <v>202</v>
      </c>
      <c r="G7" s="164" t="s">
        <v>131</v>
      </c>
      <c r="H7" s="164" t="s">
        <v>106</v>
      </c>
      <c r="I7" s="161" t="s">
        <v>72</v>
      </c>
      <c r="J7" s="288"/>
      <c r="K7" s="249"/>
    </row>
    <row r="8" spans="1:12" s="26" customFormat="1" ht="24.95" customHeight="1" x14ac:dyDescent="0.25">
      <c r="A8" s="62" t="s">
        <v>148</v>
      </c>
      <c r="B8" s="74">
        <v>2055</v>
      </c>
      <c r="C8" s="74">
        <v>0</v>
      </c>
      <c r="D8" s="74">
        <v>0</v>
      </c>
      <c r="E8" s="74">
        <v>4533406</v>
      </c>
      <c r="F8" s="74">
        <v>33367</v>
      </c>
      <c r="G8" s="74">
        <v>426307</v>
      </c>
      <c r="H8" s="74">
        <v>6988</v>
      </c>
      <c r="I8" s="74">
        <v>0</v>
      </c>
      <c r="J8" s="74">
        <f t="shared" ref="J8:J21" si="0">SUM(C8:I8)</f>
        <v>5000068</v>
      </c>
      <c r="K8" s="63" t="s">
        <v>170</v>
      </c>
      <c r="L8" s="211"/>
    </row>
    <row r="9" spans="1:12" ht="24.95" customHeight="1" x14ac:dyDescent="0.25">
      <c r="A9" s="64" t="s">
        <v>2</v>
      </c>
      <c r="B9" s="60">
        <v>218</v>
      </c>
      <c r="C9" s="75">
        <v>0</v>
      </c>
      <c r="D9" s="75">
        <v>0</v>
      </c>
      <c r="E9" s="75">
        <v>491491</v>
      </c>
      <c r="F9" s="75">
        <v>74658</v>
      </c>
      <c r="G9" s="75">
        <v>249322</v>
      </c>
      <c r="H9" s="75">
        <v>18292</v>
      </c>
      <c r="I9" s="75">
        <v>3271</v>
      </c>
      <c r="J9" s="75">
        <f t="shared" si="0"/>
        <v>837034</v>
      </c>
      <c r="K9" s="65" t="s">
        <v>56</v>
      </c>
      <c r="L9" s="211"/>
    </row>
    <row r="10" spans="1:12" ht="24.95" customHeight="1" x14ac:dyDescent="0.25">
      <c r="A10" s="66" t="s">
        <v>3</v>
      </c>
      <c r="B10" s="77">
        <v>1577</v>
      </c>
      <c r="C10" s="78">
        <v>84081</v>
      </c>
      <c r="D10" s="78">
        <v>0</v>
      </c>
      <c r="E10" s="78">
        <v>4755756</v>
      </c>
      <c r="F10" s="78">
        <v>13295</v>
      </c>
      <c r="G10" s="78">
        <v>283336</v>
      </c>
      <c r="H10" s="78">
        <v>63543</v>
      </c>
      <c r="I10" s="78">
        <v>0</v>
      </c>
      <c r="J10" s="78">
        <f t="shared" si="0"/>
        <v>5200011</v>
      </c>
      <c r="K10" s="67" t="s">
        <v>177</v>
      </c>
      <c r="L10" s="211"/>
    </row>
    <row r="11" spans="1:12" s="26" customFormat="1" ht="24.95" customHeight="1" x14ac:dyDescent="0.25">
      <c r="A11" s="64" t="s">
        <v>173</v>
      </c>
      <c r="B11" s="60">
        <v>1083</v>
      </c>
      <c r="C11" s="75">
        <v>1157804</v>
      </c>
      <c r="D11" s="75">
        <v>51715</v>
      </c>
      <c r="E11" s="75">
        <v>2503170</v>
      </c>
      <c r="F11" s="75">
        <v>193781</v>
      </c>
      <c r="G11" s="75">
        <v>1000997</v>
      </c>
      <c r="H11" s="75">
        <v>1849970</v>
      </c>
      <c r="I11" s="75">
        <v>0</v>
      </c>
      <c r="J11" s="75">
        <f t="shared" si="0"/>
        <v>6757437</v>
      </c>
      <c r="K11" s="65" t="s">
        <v>171</v>
      </c>
      <c r="L11" s="211"/>
    </row>
    <row r="12" spans="1:12" ht="24.95" customHeight="1" x14ac:dyDescent="0.25">
      <c r="A12" s="66" t="s">
        <v>4</v>
      </c>
      <c r="B12" s="77">
        <v>4061</v>
      </c>
      <c r="C12" s="78">
        <v>259845</v>
      </c>
      <c r="D12" s="78">
        <v>57743</v>
      </c>
      <c r="E12" s="78">
        <v>11307798</v>
      </c>
      <c r="F12" s="78">
        <v>1060089</v>
      </c>
      <c r="G12" s="78">
        <v>2646506</v>
      </c>
      <c r="H12" s="78">
        <v>516683</v>
      </c>
      <c r="I12" s="78">
        <v>3308</v>
      </c>
      <c r="J12" s="78">
        <f t="shared" si="0"/>
        <v>15851972</v>
      </c>
      <c r="K12" s="67" t="s">
        <v>57</v>
      </c>
      <c r="L12" s="211"/>
    </row>
    <row r="13" spans="1:12" ht="24.95" customHeight="1" x14ac:dyDescent="0.25">
      <c r="A13" s="64" t="s">
        <v>5</v>
      </c>
      <c r="B13" s="60">
        <v>990</v>
      </c>
      <c r="C13" s="75">
        <v>0</v>
      </c>
      <c r="D13" s="75">
        <v>13725</v>
      </c>
      <c r="E13" s="75">
        <v>2711876</v>
      </c>
      <c r="F13" s="75">
        <v>92846</v>
      </c>
      <c r="G13" s="75">
        <v>171685</v>
      </c>
      <c r="H13" s="75">
        <v>0</v>
      </c>
      <c r="I13" s="75">
        <v>0</v>
      </c>
      <c r="J13" s="75">
        <f t="shared" si="0"/>
        <v>2990132</v>
      </c>
      <c r="K13" s="65" t="s">
        <v>58</v>
      </c>
      <c r="L13" s="211"/>
    </row>
    <row r="14" spans="1:12" ht="24.95" customHeight="1" x14ac:dyDescent="0.25">
      <c r="A14" s="66" t="s">
        <v>6</v>
      </c>
      <c r="B14" s="77">
        <v>993</v>
      </c>
      <c r="C14" s="78">
        <v>0</v>
      </c>
      <c r="D14" s="78">
        <v>0</v>
      </c>
      <c r="E14" s="78">
        <v>1531827</v>
      </c>
      <c r="F14" s="78">
        <v>0</v>
      </c>
      <c r="G14" s="78">
        <v>490653</v>
      </c>
      <c r="H14" s="78">
        <v>0</v>
      </c>
      <c r="I14" s="78">
        <v>0</v>
      </c>
      <c r="J14" s="78">
        <f t="shared" si="0"/>
        <v>2022480</v>
      </c>
      <c r="K14" s="67" t="s">
        <v>59</v>
      </c>
      <c r="L14" s="211"/>
    </row>
    <row r="15" spans="1:12" ht="24.95" customHeight="1" x14ac:dyDescent="0.25">
      <c r="A15" s="64" t="s">
        <v>7</v>
      </c>
      <c r="B15" s="60">
        <v>1089</v>
      </c>
      <c r="C15" s="75">
        <v>0</v>
      </c>
      <c r="D15" s="75">
        <v>0</v>
      </c>
      <c r="E15" s="75">
        <v>2159855</v>
      </c>
      <c r="F15" s="75">
        <v>418127</v>
      </c>
      <c r="G15" s="75">
        <v>80094</v>
      </c>
      <c r="H15" s="75">
        <v>0</v>
      </c>
      <c r="I15" s="75">
        <v>0</v>
      </c>
      <c r="J15" s="75">
        <f t="shared" si="0"/>
        <v>2658076</v>
      </c>
      <c r="K15" s="57" t="s">
        <v>60</v>
      </c>
      <c r="L15" s="211"/>
    </row>
    <row r="16" spans="1:12" ht="24.95" customHeight="1" x14ac:dyDescent="0.25">
      <c r="A16" s="66" t="s">
        <v>8</v>
      </c>
      <c r="B16" s="77">
        <v>804</v>
      </c>
      <c r="C16" s="78">
        <v>0</v>
      </c>
      <c r="D16" s="78">
        <v>0</v>
      </c>
      <c r="E16" s="78">
        <v>1716512</v>
      </c>
      <c r="F16" s="78">
        <v>80643</v>
      </c>
      <c r="G16" s="78">
        <v>716156</v>
      </c>
      <c r="H16" s="78">
        <v>0</v>
      </c>
      <c r="I16" s="78">
        <v>0</v>
      </c>
      <c r="J16" s="78">
        <f t="shared" si="0"/>
        <v>2513311</v>
      </c>
      <c r="K16" s="68" t="s">
        <v>61</v>
      </c>
      <c r="L16" s="211"/>
    </row>
    <row r="17" spans="1:12" ht="24.95" customHeight="1" x14ac:dyDescent="0.25">
      <c r="A17" s="64" t="s">
        <v>174</v>
      </c>
      <c r="B17" s="60">
        <v>522</v>
      </c>
      <c r="C17" s="75">
        <v>0</v>
      </c>
      <c r="D17" s="75">
        <v>0</v>
      </c>
      <c r="E17" s="75">
        <v>901264</v>
      </c>
      <c r="F17" s="75">
        <v>9457</v>
      </c>
      <c r="G17" s="75">
        <v>444347</v>
      </c>
      <c r="H17" s="75">
        <v>0</v>
      </c>
      <c r="I17" s="75">
        <v>0</v>
      </c>
      <c r="J17" s="75">
        <f t="shared" si="0"/>
        <v>1355068</v>
      </c>
      <c r="K17" s="57" t="s">
        <v>62</v>
      </c>
      <c r="L17" s="211"/>
    </row>
    <row r="18" spans="1:12" ht="24.95" customHeight="1" x14ac:dyDescent="0.25">
      <c r="A18" s="66" t="s">
        <v>9</v>
      </c>
      <c r="B18" s="77">
        <v>455</v>
      </c>
      <c r="C18" s="78">
        <v>0</v>
      </c>
      <c r="D18" s="78">
        <v>0</v>
      </c>
      <c r="E18" s="78">
        <v>1166663</v>
      </c>
      <c r="F18" s="78">
        <v>0</v>
      </c>
      <c r="G18" s="78">
        <v>249378</v>
      </c>
      <c r="H18" s="78">
        <v>456</v>
      </c>
      <c r="I18" s="78">
        <v>0</v>
      </c>
      <c r="J18" s="78">
        <f t="shared" si="0"/>
        <v>1416497</v>
      </c>
      <c r="K18" s="68" t="s">
        <v>172</v>
      </c>
      <c r="L18" s="211"/>
    </row>
    <row r="19" spans="1:12" ht="24.95" customHeight="1" x14ac:dyDescent="0.25">
      <c r="A19" s="64" t="s">
        <v>10</v>
      </c>
      <c r="B19" s="60">
        <v>819</v>
      </c>
      <c r="C19" s="75">
        <v>0</v>
      </c>
      <c r="D19" s="75">
        <v>0</v>
      </c>
      <c r="E19" s="75">
        <v>862751</v>
      </c>
      <c r="F19" s="75">
        <v>50063</v>
      </c>
      <c r="G19" s="75">
        <v>80349</v>
      </c>
      <c r="H19" s="75">
        <v>0</v>
      </c>
      <c r="I19" s="75">
        <v>0</v>
      </c>
      <c r="J19" s="75">
        <f t="shared" si="0"/>
        <v>993163</v>
      </c>
      <c r="K19" s="57" t="s">
        <v>64</v>
      </c>
      <c r="L19" s="211"/>
    </row>
    <row r="20" spans="1:12" ht="24.95" customHeight="1" x14ac:dyDescent="0.25">
      <c r="A20" s="66" t="s">
        <v>11</v>
      </c>
      <c r="B20" s="77">
        <v>876</v>
      </c>
      <c r="C20" s="78">
        <v>0</v>
      </c>
      <c r="D20" s="78">
        <v>0</v>
      </c>
      <c r="E20" s="78">
        <v>2022618</v>
      </c>
      <c r="F20" s="78">
        <v>0</v>
      </c>
      <c r="G20" s="78">
        <v>103639</v>
      </c>
      <c r="H20" s="78">
        <v>0</v>
      </c>
      <c r="I20" s="78">
        <v>0</v>
      </c>
      <c r="J20" s="78">
        <f t="shared" si="0"/>
        <v>2126257</v>
      </c>
      <c r="K20" s="69" t="s">
        <v>65</v>
      </c>
      <c r="L20" s="211"/>
    </row>
    <row r="21" spans="1:12" ht="24.95" customHeight="1" thickBot="1" x14ac:dyDescent="0.3">
      <c r="A21" s="103" t="s">
        <v>175</v>
      </c>
      <c r="B21" s="79">
        <v>1828</v>
      </c>
      <c r="C21" s="80">
        <v>410401</v>
      </c>
      <c r="D21" s="80">
        <v>19243</v>
      </c>
      <c r="E21" s="80">
        <v>5169894</v>
      </c>
      <c r="F21" s="80">
        <v>406991</v>
      </c>
      <c r="G21" s="80">
        <v>1412263</v>
      </c>
      <c r="H21" s="80">
        <v>0</v>
      </c>
      <c r="I21" s="80">
        <v>81817</v>
      </c>
      <c r="J21" s="80">
        <f t="shared" si="0"/>
        <v>7500609</v>
      </c>
      <c r="K21" s="104" t="s">
        <v>66</v>
      </c>
      <c r="L21" s="211"/>
    </row>
    <row r="22" spans="1:12" s="26" customFormat="1" ht="24.95" customHeight="1" thickBot="1" x14ac:dyDescent="0.3">
      <c r="A22" s="72" t="s">
        <v>16</v>
      </c>
      <c r="B22" s="82">
        <v>17370</v>
      </c>
      <c r="C22" s="101">
        <f t="shared" ref="C22:J22" si="1">SUM(C8:C21)</f>
        <v>1912131</v>
      </c>
      <c r="D22" s="101">
        <f t="shared" si="1"/>
        <v>142426</v>
      </c>
      <c r="E22" s="101">
        <f t="shared" si="1"/>
        <v>41834881</v>
      </c>
      <c r="F22" s="101">
        <f t="shared" si="1"/>
        <v>2433317</v>
      </c>
      <c r="G22" s="101">
        <f t="shared" si="1"/>
        <v>8355032</v>
      </c>
      <c r="H22" s="101">
        <f t="shared" si="1"/>
        <v>2455932</v>
      </c>
      <c r="I22" s="101">
        <f t="shared" si="1"/>
        <v>88396</v>
      </c>
      <c r="J22" s="101">
        <f t="shared" si="1"/>
        <v>57222115</v>
      </c>
      <c r="K22" s="73" t="s">
        <v>67</v>
      </c>
      <c r="L22" s="212"/>
    </row>
    <row r="23" spans="1:12" ht="24.95" customHeight="1" thickTop="1" x14ac:dyDescent="0.25">
      <c r="A23" s="181" t="s">
        <v>178</v>
      </c>
      <c r="B23" s="180"/>
      <c r="C23" s="32"/>
      <c r="D23" s="165"/>
      <c r="E23" s="165"/>
      <c r="F23" s="165"/>
      <c r="G23" s="165"/>
      <c r="H23" s="165"/>
      <c r="I23" s="165"/>
      <c r="J23" s="165"/>
      <c r="K23" s="17" t="s">
        <v>214</v>
      </c>
    </row>
    <row r="24" spans="1:12" ht="24.95" customHeight="1" x14ac:dyDescent="0.25">
      <c r="A24" s="168" t="s">
        <v>150</v>
      </c>
      <c r="B24" s="77">
        <v>58</v>
      </c>
      <c r="C24" s="77">
        <v>0</v>
      </c>
      <c r="D24" s="77">
        <v>0</v>
      </c>
      <c r="E24" s="77">
        <v>116556.99999999993</v>
      </c>
      <c r="F24" s="77">
        <v>29066.999999999996</v>
      </c>
      <c r="G24" s="77">
        <v>0</v>
      </c>
      <c r="H24" s="77">
        <v>0</v>
      </c>
      <c r="I24" s="77">
        <v>0</v>
      </c>
      <c r="J24" s="77">
        <f>SUM(C24:I24)</f>
        <v>145623.99999999991</v>
      </c>
      <c r="K24" s="169" t="s">
        <v>180</v>
      </c>
      <c r="L24" s="211"/>
    </row>
    <row r="25" spans="1:12" ht="24.95" customHeight="1" x14ac:dyDescent="0.25">
      <c r="A25" s="170" t="s">
        <v>151</v>
      </c>
      <c r="B25" s="60">
        <v>648</v>
      </c>
      <c r="C25" s="60">
        <v>0</v>
      </c>
      <c r="D25" s="60">
        <v>0</v>
      </c>
      <c r="E25" s="60">
        <v>1134450.0000000037</v>
      </c>
      <c r="F25" s="60">
        <v>1976</v>
      </c>
      <c r="G25" s="60">
        <v>1620</v>
      </c>
      <c r="H25" s="60">
        <v>4212</v>
      </c>
      <c r="I25" s="182">
        <v>0</v>
      </c>
      <c r="J25" s="182">
        <f>SUM(C25:I25)</f>
        <v>1142258.0000000037</v>
      </c>
      <c r="K25" s="171" t="s">
        <v>181</v>
      </c>
      <c r="L25" s="211"/>
    </row>
    <row r="26" spans="1:12" ht="24.95" customHeight="1" thickBot="1" x14ac:dyDescent="0.3">
      <c r="A26" s="168" t="s">
        <v>149</v>
      </c>
      <c r="B26" s="77">
        <v>832</v>
      </c>
      <c r="C26" s="77">
        <v>0</v>
      </c>
      <c r="D26" s="77">
        <v>0</v>
      </c>
      <c r="E26" s="77">
        <v>4632977</v>
      </c>
      <c r="F26" s="77">
        <v>388941</v>
      </c>
      <c r="G26" s="77">
        <v>5309985</v>
      </c>
      <c r="H26" s="77">
        <v>0</v>
      </c>
      <c r="I26" s="77">
        <v>0</v>
      </c>
      <c r="J26" s="77">
        <f>SUM(C26:I26)</f>
        <v>10331903</v>
      </c>
      <c r="K26" s="169" t="s">
        <v>182</v>
      </c>
      <c r="L26" s="211"/>
    </row>
    <row r="27" spans="1:12" ht="24.95" customHeight="1" thickBot="1" x14ac:dyDescent="0.3">
      <c r="A27" s="224" t="s">
        <v>16</v>
      </c>
      <c r="B27" s="221">
        <f>SUM(B24:B26)</f>
        <v>1538</v>
      </c>
      <c r="C27" s="221">
        <v>0</v>
      </c>
      <c r="D27" s="221">
        <f t="shared" ref="D27:J27" si="2">SUM(D24:D26)</f>
        <v>0</v>
      </c>
      <c r="E27" s="221">
        <f t="shared" si="2"/>
        <v>5883984.0000000037</v>
      </c>
      <c r="F27" s="221">
        <f t="shared" si="2"/>
        <v>419984</v>
      </c>
      <c r="G27" s="221">
        <f t="shared" si="2"/>
        <v>5311605</v>
      </c>
      <c r="H27" s="221">
        <f t="shared" si="2"/>
        <v>4212</v>
      </c>
      <c r="I27" s="221">
        <f t="shared" si="2"/>
        <v>0</v>
      </c>
      <c r="J27" s="221">
        <f t="shared" si="2"/>
        <v>11619785.000000004</v>
      </c>
      <c r="K27" s="225" t="s">
        <v>67</v>
      </c>
      <c r="L27" s="211"/>
    </row>
    <row r="28" spans="1:12" ht="24.95" customHeight="1" thickBot="1" x14ac:dyDescent="0.3">
      <c r="A28" s="173" t="s">
        <v>179</v>
      </c>
      <c r="B28" s="146">
        <f t="shared" ref="B28:J28" si="3">B22+B27</f>
        <v>18908</v>
      </c>
      <c r="C28" s="146">
        <f t="shared" si="3"/>
        <v>1912131</v>
      </c>
      <c r="D28" s="146">
        <f t="shared" si="3"/>
        <v>142426</v>
      </c>
      <c r="E28" s="146">
        <f t="shared" si="3"/>
        <v>47718865</v>
      </c>
      <c r="F28" s="146">
        <f t="shared" si="3"/>
        <v>2853301</v>
      </c>
      <c r="G28" s="146">
        <f t="shared" si="3"/>
        <v>13666637</v>
      </c>
      <c r="H28" s="146">
        <f t="shared" si="3"/>
        <v>2460144</v>
      </c>
      <c r="I28" s="146">
        <f t="shared" si="3"/>
        <v>88396</v>
      </c>
      <c r="J28" s="146">
        <f t="shared" si="3"/>
        <v>68841900</v>
      </c>
      <c r="K28" s="174" t="s">
        <v>183</v>
      </c>
    </row>
    <row r="29" spans="1:12" ht="30" customHeight="1" x14ac:dyDescent="0.35"/>
    <row r="30" spans="1:12" ht="30" customHeight="1" x14ac:dyDescent="0.35"/>
    <row r="31" spans="1:12" ht="30" customHeight="1" x14ac:dyDescent="0.35"/>
    <row r="32" spans="1:12" ht="30" customHeight="1" x14ac:dyDescent="0.35"/>
    <row r="33" ht="30" customHeight="1" x14ac:dyDescent="0.35"/>
    <row r="34" ht="30" customHeight="1" x14ac:dyDescent="0.35"/>
    <row r="35" ht="30" customHeight="1" x14ac:dyDescent="0.35"/>
  </sheetData>
  <mergeCells count="11">
    <mergeCell ref="K4:K7"/>
    <mergeCell ref="A4:A7"/>
    <mergeCell ref="A1:K1"/>
    <mergeCell ref="B4:B6"/>
    <mergeCell ref="C4:H4"/>
    <mergeCell ref="C5:H5"/>
    <mergeCell ref="A3:B3"/>
    <mergeCell ref="A2:K2"/>
    <mergeCell ref="E3:G3"/>
    <mergeCell ref="J4:J5"/>
    <mergeCell ref="J6:J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 xml:space="preserve">&amp;C&amp;12 </oddFooter>
  </headerFooter>
  <ignoredErrors>
    <ignoredError sqref="J8:J19 J20:J21 J24:J25 J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6"/>
  <sheetViews>
    <sheetView rightToLeft="1" view="pageBreakPreview" topLeftCell="A7" zoomScale="60" zoomScaleNormal="79" workbookViewId="0">
      <selection activeCell="C27" sqref="C27"/>
    </sheetView>
  </sheetViews>
  <sheetFormatPr defaultColWidth="9.140625" defaultRowHeight="15" x14ac:dyDescent="0.25"/>
  <cols>
    <col min="1" max="1" width="13.85546875" style="7" customWidth="1"/>
    <col min="2" max="2" width="14.5703125" style="7" customWidth="1"/>
    <col min="3" max="3" width="11.7109375" style="7" customWidth="1"/>
    <col min="4" max="4" width="13.28515625" style="7" customWidth="1"/>
    <col min="5" max="5" width="12" style="7" customWidth="1"/>
    <col min="6" max="6" width="12.42578125" style="7" customWidth="1"/>
    <col min="7" max="7" width="14.5703125" style="7" customWidth="1"/>
    <col min="8" max="9" width="12.85546875" style="7" customWidth="1"/>
    <col min="10" max="10" width="13.28515625" style="7" customWidth="1"/>
    <col min="11" max="11" width="12.85546875" style="7" customWidth="1"/>
    <col min="12" max="13" width="13.140625" style="7" customWidth="1"/>
    <col min="14" max="14" width="13" style="7" customWidth="1"/>
    <col min="15" max="15" width="11.5703125" style="7" customWidth="1"/>
    <col min="16" max="16" width="13" style="7" customWidth="1"/>
    <col min="17" max="17" width="16.5703125" style="7" customWidth="1"/>
    <col min="18" max="18" width="15" style="7" customWidth="1"/>
    <col min="19" max="19" width="17.140625" style="7" customWidth="1"/>
    <col min="20" max="20" width="24.5703125" style="7" customWidth="1"/>
    <col min="21" max="16384" width="9.140625" style="7"/>
  </cols>
  <sheetData>
    <row r="1" spans="1:22" ht="29.25" customHeight="1" x14ac:dyDescent="0.25">
      <c r="A1" s="289" t="s">
        <v>253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</row>
    <row r="2" spans="1:22" ht="29.25" customHeight="1" x14ac:dyDescent="0.35">
      <c r="A2" s="289" t="s">
        <v>206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</row>
    <row r="3" spans="1:22" s="12" customFormat="1" ht="34.5" customHeight="1" thickBot="1" x14ac:dyDescent="0.3">
      <c r="A3" s="245" t="s">
        <v>107</v>
      </c>
      <c r="B3" s="245"/>
      <c r="C3" s="290" t="s">
        <v>184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18" t="s">
        <v>108</v>
      </c>
      <c r="U3" s="38"/>
      <c r="V3" s="38"/>
    </row>
    <row r="4" spans="1:22" ht="27.75" customHeight="1" x14ac:dyDescent="0.25">
      <c r="A4" s="243" t="s">
        <v>13</v>
      </c>
      <c r="B4" s="282" t="s">
        <v>134</v>
      </c>
      <c r="C4" s="243" t="s">
        <v>39</v>
      </c>
      <c r="D4" s="243"/>
      <c r="E4" s="243" t="s">
        <v>38</v>
      </c>
      <c r="F4" s="243"/>
      <c r="G4" s="243" t="s">
        <v>146</v>
      </c>
      <c r="H4" s="243"/>
      <c r="I4" s="243" t="s">
        <v>136</v>
      </c>
      <c r="J4" s="243"/>
      <c r="K4" s="243" t="s">
        <v>145</v>
      </c>
      <c r="L4" s="243"/>
      <c r="M4" s="243" t="s">
        <v>14</v>
      </c>
      <c r="N4" s="243"/>
      <c r="O4" s="243" t="s">
        <v>17</v>
      </c>
      <c r="P4" s="243"/>
      <c r="Q4" s="243" t="s">
        <v>16</v>
      </c>
      <c r="R4" s="243"/>
      <c r="S4" s="282" t="s">
        <v>203</v>
      </c>
      <c r="T4" s="282" t="s">
        <v>55</v>
      </c>
      <c r="U4" s="291"/>
      <c r="V4" s="39"/>
    </row>
    <row r="5" spans="1:22" ht="36" customHeight="1" thickBot="1" x14ac:dyDescent="0.3">
      <c r="A5" s="255"/>
      <c r="B5" s="249"/>
      <c r="C5" s="292" t="s">
        <v>103</v>
      </c>
      <c r="D5" s="292"/>
      <c r="E5" s="292" t="s">
        <v>104</v>
      </c>
      <c r="F5" s="292"/>
      <c r="G5" s="292" t="s">
        <v>105</v>
      </c>
      <c r="H5" s="292"/>
      <c r="I5" s="292" t="s">
        <v>202</v>
      </c>
      <c r="J5" s="292"/>
      <c r="K5" s="292" t="s">
        <v>131</v>
      </c>
      <c r="L5" s="292"/>
      <c r="M5" s="292" t="s">
        <v>106</v>
      </c>
      <c r="N5" s="292"/>
      <c r="O5" s="292" t="s">
        <v>72</v>
      </c>
      <c r="P5" s="292"/>
      <c r="Q5" s="292" t="s">
        <v>67</v>
      </c>
      <c r="R5" s="292"/>
      <c r="S5" s="292"/>
      <c r="T5" s="249"/>
      <c r="U5" s="291"/>
      <c r="V5" s="39"/>
    </row>
    <row r="6" spans="1:22" ht="21.75" customHeight="1" thickTop="1" x14ac:dyDescent="0.25">
      <c r="A6" s="255"/>
      <c r="B6" s="249"/>
      <c r="C6" s="249" t="s">
        <v>18</v>
      </c>
      <c r="D6" s="249" t="s">
        <v>19</v>
      </c>
      <c r="E6" s="249" t="s">
        <v>40</v>
      </c>
      <c r="F6" s="249" t="s">
        <v>19</v>
      </c>
      <c r="G6" s="249" t="s">
        <v>18</v>
      </c>
      <c r="H6" s="249" t="s">
        <v>19</v>
      </c>
      <c r="I6" s="249" t="s">
        <v>18</v>
      </c>
      <c r="J6" s="249" t="s">
        <v>19</v>
      </c>
      <c r="K6" s="249" t="s">
        <v>18</v>
      </c>
      <c r="L6" s="249" t="s">
        <v>19</v>
      </c>
      <c r="M6" s="249" t="s">
        <v>18</v>
      </c>
      <c r="N6" s="249" t="s">
        <v>19</v>
      </c>
      <c r="O6" s="249" t="s">
        <v>18</v>
      </c>
      <c r="P6" s="249" t="s">
        <v>19</v>
      </c>
      <c r="Q6" s="178">
        <v>1</v>
      </c>
      <c r="R6" s="178">
        <v>2</v>
      </c>
      <c r="S6" s="293" t="s">
        <v>205</v>
      </c>
      <c r="T6" s="249"/>
      <c r="U6" s="291"/>
      <c r="V6" s="39"/>
    </row>
    <row r="7" spans="1:22" ht="18.75" customHeight="1" x14ac:dyDescent="0.25">
      <c r="A7" s="255"/>
      <c r="B7" s="249" t="s">
        <v>185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175" t="s">
        <v>18</v>
      </c>
      <c r="R7" s="175" t="s">
        <v>19</v>
      </c>
      <c r="S7" s="294"/>
      <c r="T7" s="249"/>
      <c r="U7" s="291"/>
      <c r="V7" s="39"/>
    </row>
    <row r="8" spans="1:22" ht="37.5" customHeight="1" thickBot="1" x14ac:dyDescent="0.3">
      <c r="A8" s="244"/>
      <c r="B8" s="250"/>
      <c r="C8" s="177" t="s">
        <v>109</v>
      </c>
      <c r="D8" s="177" t="s">
        <v>110</v>
      </c>
      <c r="E8" s="177" t="s">
        <v>109</v>
      </c>
      <c r="F8" s="177" t="s">
        <v>110</v>
      </c>
      <c r="G8" s="177" t="s">
        <v>109</v>
      </c>
      <c r="H8" s="177" t="s">
        <v>110</v>
      </c>
      <c r="I8" s="177" t="s">
        <v>109</v>
      </c>
      <c r="J8" s="177" t="s">
        <v>110</v>
      </c>
      <c r="K8" s="177" t="s">
        <v>109</v>
      </c>
      <c r="L8" s="177" t="s">
        <v>110</v>
      </c>
      <c r="M8" s="177" t="s">
        <v>109</v>
      </c>
      <c r="N8" s="177" t="s">
        <v>110</v>
      </c>
      <c r="O8" s="177" t="s">
        <v>109</v>
      </c>
      <c r="P8" s="177" t="s">
        <v>110</v>
      </c>
      <c r="Q8" s="177" t="s">
        <v>109</v>
      </c>
      <c r="R8" s="177" t="s">
        <v>110</v>
      </c>
      <c r="S8" s="177" t="s">
        <v>204</v>
      </c>
      <c r="T8" s="250"/>
      <c r="U8" s="291"/>
      <c r="V8" s="39"/>
    </row>
    <row r="9" spans="1:22" ht="33" customHeight="1" x14ac:dyDescent="0.25">
      <c r="A9" s="62" t="s">
        <v>148</v>
      </c>
      <c r="B9" s="74">
        <v>2055</v>
      </c>
      <c r="C9" s="74">
        <v>0</v>
      </c>
      <c r="D9" s="74">
        <v>0</v>
      </c>
      <c r="E9" s="74">
        <v>0</v>
      </c>
      <c r="F9" s="74">
        <v>0</v>
      </c>
      <c r="G9" s="74">
        <v>282698</v>
      </c>
      <c r="H9" s="74">
        <v>9134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f>C9+E9+G9+I9+K9+M9+O9</f>
        <v>282698</v>
      </c>
      <c r="R9" s="74">
        <f>D9+F9+H9+J9+L9+N9+P9</f>
        <v>9134</v>
      </c>
      <c r="S9" s="74">
        <f>Q9-R9</f>
        <v>273564</v>
      </c>
      <c r="T9" s="63" t="s">
        <v>170</v>
      </c>
      <c r="U9" s="36"/>
    </row>
    <row r="10" spans="1:22" ht="33" customHeight="1" x14ac:dyDescent="0.25">
      <c r="A10" s="64" t="s">
        <v>2</v>
      </c>
      <c r="B10" s="60">
        <v>218</v>
      </c>
      <c r="C10" s="75">
        <v>0</v>
      </c>
      <c r="D10" s="75">
        <v>0</v>
      </c>
      <c r="E10" s="75">
        <v>0</v>
      </c>
      <c r="F10" s="75">
        <v>0</v>
      </c>
      <c r="G10" s="75">
        <v>10894</v>
      </c>
      <c r="H10" s="75">
        <v>10259</v>
      </c>
      <c r="I10" s="75">
        <v>690</v>
      </c>
      <c r="J10" s="75">
        <v>60</v>
      </c>
      <c r="K10" s="75">
        <v>6073</v>
      </c>
      <c r="L10" s="75">
        <v>2190</v>
      </c>
      <c r="M10" s="75">
        <v>0</v>
      </c>
      <c r="N10" s="75">
        <v>0</v>
      </c>
      <c r="O10" s="75">
        <v>0</v>
      </c>
      <c r="P10" s="75">
        <v>0</v>
      </c>
      <c r="Q10" s="75">
        <f t="shared" ref="Q10:Q22" si="0">C10+E10+G10+I10+K10+M10+O10</f>
        <v>17657</v>
      </c>
      <c r="R10" s="75">
        <f t="shared" ref="R10:R22" si="1">D10+F10+H10+J10+L10+N10+P10</f>
        <v>12509</v>
      </c>
      <c r="S10" s="105">
        <f>Q10-R10</f>
        <v>5148</v>
      </c>
      <c r="T10" s="65" t="s">
        <v>56</v>
      </c>
    </row>
    <row r="11" spans="1:22" ht="33" customHeight="1" x14ac:dyDescent="0.25">
      <c r="A11" s="66" t="s">
        <v>3</v>
      </c>
      <c r="B11" s="77">
        <v>1577</v>
      </c>
      <c r="C11" s="78">
        <v>0</v>
      </c>
      <c r="D11" s="78">
        <v>0</v>
      </c>
      <c r="E11" s="78">
        <v>0</v>
      </c>
      <c r="F11" s="78">
        <v>0</v>
      </c>
      <c r="G11" s="78">
        <v>493977</v>
      </c>
      <c r="H11" s="78">
        <v>38187</v>
      </c>
      <c r="I11" s="78">
        <v>2102</v>
      </c>
      <c r="J11" s="78">
        <v>0</v>
      </c>
      <c r="K11" s="78">
        <v>8320</v>
      </c>
      <c r="L11" s="78">
        <v>876</v>
      </c>
      <c r="M11" s="78">
        <v>6131</v>
      </c>
      <c r="N11" s="78">
        <v>5255</v>
      </c>
      <c r="O11" s="78">
        <v>0</v>
      </c>
      <c r="P11" s="78">
        <v>0</v>
      </c>
      <c r="Q11" s="78">
        <f t="shared" si="0"/>
        <v>510530</v>
      </c>
      <c r="R11" s="78">
        <f t="shared" si="1"/>
        <v>44318</v>
      </c>
      <c r="S11" s="106">
        <f>Q11-R11</f>
        <v>466212</v>
      </c>
      <c r="T11" s="67" t="s">
        <v>177</v>
      </c>
    </row>
    <row r="12" spans="1:22" ht="33" customHeight="1" x14ac:dyDescent="0.25">
      <c r="A12" s="64" t="s">
        <v>173</v>
      </c>
      <c r="B12" s="60">
        <v>1083</v>
      </c>
      <c r="C12" s="75">
        <v>18057</v>
      </c>
      <c r="D12" s="75">
        <v>0</v>
      </c>
      <c r="E12" s="75">
        <v>0</v>
      </c>
      <c r="F12" s="75">
        <v>0</v>
      </c>
      <c r="G12" s="75">
        <v>120379</v>
      </c>
      <c r="H12" s="75">
        <v>33104</v>
      </c>
      <c r="I12" s="75">
        <v>7223</v>
      </c>
      <c r="J12" s="75">
        <v>3309</v>
      </c>
      <c r="K12" s="75">
        <v>57029</v>
      </c>
      <c r="L12" s="75">
        <v>38521</v>
      </c>
      <c r="M12" s="75">
        <v>8426</v>
      </c>
      <c r="N12" s="75">
        <v>3610</v>
      </c>
      <c r="O12" s="75">
        <v>0</v>
      </c>
      <c r="P12" s="75">
        <v>0</v>
      </c>
      <c r="Q12" s="75">
        <f t="shared" si="0"/>
        <v>211114</v>
      </c>
      <c r="R12" s="75">
        <f t="shared" si="1"/>
        <v>78544</v>
      </c>
      <c r="S12" s="105">
        <f>Q12-R12</f>
        <v>132570</v>
      </c>
      <c r="T12" s="65" t="s">
        <v>171</v>
      </c>
    </row>
    <row r="13" spans="1:22" ht="33" customHeight="1" x14ac:dyDescent="0.25">
      <c r="A13" s="66" t="s">
        <v>4</v>
      </c>
      <c r="B13" s="77">
        <v>4061</v>
      </c>
      <c r="C13" s="78">
        <v>0</v>
      </c>
      <c r="D13" s="78">
        <v>0</v>
      </c>
      <c r="E13" s="78">
        <v>0</v>
      </c>
      <c r="F13" s="78">
        <v>0</v>
      </c>
      <c r="G13" s="78">
        <v>138720</v>
      </c>
      <c r="H13" s="78">
        <v>59022</v>
      </c>
      <c r="I13" s="78">
        <v>86991</v>
      </c>
      <c r="J13" s="78">
        <v>30826</v>
      </c>
      <c r="K13" s="78">
        <v>158644</v>
      </c>
      <c r="L13" s="78">
        <v>53007</v>
      </c>
      <c r="M13" s="78">
        <v>14285</v>
      </c>
      <c r="N13" s="78">
        <v>3759</v>
      </c>
      <c r="O13" s="78">
        <v>0</v>
      </c>
      <c r="P13" s="78">
        <v>0</v>
      </c>
      <c r="Q13" s="78">
        <f t="shared" si="0"/>
        <v>398640</v>
      </c>
      <c r="R13" s="78">
        <f t="shared" si="1"/>
        <v>146614</v>
      </c>
      <c r="S13" s="106">
        <f>Q13-R13</f>
        <v>252026</v>
      </c>
      <c r="T13" s="67" t="s">
        <v>57</v>
      </c>
    </row>
    <row r="14" spans="1:22" ht="33" customHeight="1" x14ac:dyDescent="0.25">
      <c r="A14" s="64" t="s">
        <v>5</v>
      </c>
      <c r="B14" s="60">
        <v>990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f t="shared" si="0"/>
        <v>0</v>
      </c>
      <c r="R14" s="75">
        <f t="shared" si="1"/>
        <v>0</v>
      </c>
      <c r="S14" s="105">
        <v>0</v>
      </c>
      <c r="T14" s="65" t="s">
        <v>58</v>
      </c>
    </row>
    <row r="15" spans="1:22" ht="33" customHeight="1" x14ac:dyDescent="0.25">
      <c r="A15" s="66" t="s">
        <v>6</v>
      </c>
      <c r="B15" s="77">
        <v>993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f t="shared" si="0"/>
        <v>0</v>
      </c>
      <c r="R15" s="78">
        <f t="shared" si="1"/>
        <v>0</v>
      </c>
      <c r="S15" s="106">
        <v>0</v>
      </c>
      <c r="T15" s="67" t="s">
        <v>59</v>
      </c>
    </row>
    <row r="16" spans="1:22" ht="33" customHeight="1" x14ac:dyDescent="0.25">
      <c r="A16" s="64" t="s">
        <v>7</v>
      </c>
      <c r="B16" s="60">
        <v>1089</v>
      </c>
      <c r="C16" s="51">
        <v>0</v>
      </c>
      <c r="D16" s="51">
        <v>0</v>
      </c>
      <c r="E16" s="51">
        <v>0</v>
      </c>
      <c r="F16" s="51">
        <v>0</v>
      </c>
      <c r="G16" s="51">
        <v>313123</v>
      </c>
      <c r="H16" s="51">
        <v>170792</v>
      </c>
      <c r="I16" s="51">
        <v>137855</v>
      </c>
      <c r="J16" s="51">
        <v>102281</v>
      </c>
      <c r="K16" s="51">
        <v>30311</v>
      </c>
      <c r="L16" s="51">
        <v>19085</v>
      </c>
      <c r="M16" s="51">
        <v>0</v>
      </c>
      <c r="N16" s="51">
        <v>0</v>
      </c>
      <c r="O16" s="51">
        <v>0</v>
      </c>
      <c r="P16" s="51">
        <v>0</v>
      </c>
      <c r="Q16" s="51">
        <f t="shared" si="0"/>
        <v>481289</v>
      </c>
      <c r="R16" s="51">
        <f t="shared" si="1"/>
        <v>292158</v>
      </c>
      <c r="S16" s="105">
        <f>Q16-R16</f>
        <v>189131</v>
      </c>
      <c r="T16" s="57" t="s">
        <v>60</v>
      </c>
    </row>
    <row r="17" spans="1:20" ht="33" customHeight="1" x14ac:dyDescent="0.25">
      <c r="A17" s="66" t="s">
        <v>8</v>
      </c>
      <c r="B17" s="77">
        <v>804</v>
      </c>
      <c r="C17" s="78">
        <v>0</v>
      </c>
      <c r="D17" s="78">
        <v>0</v>
      </c>
      <c r="E17" s="78">
        <v>0</v>
      </c>
      <c r="F17" s="78">
        <v>0</v>
      </c>
      <c r="G17" s="78">
        <v>56647</v>
      </c>
      <c r="H17" s="78">
        <v>1341</v>
      </c>
      <c r="I17" s="78">
        <v>1564</v>
      </c>
      <c r="J17" s="78">
        <v>0</v>
      </c>
      <c r="K17" s="78">
        <v>24804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f t="shared" si="0"/>
        <v>83015</v>
      </c>
      <c r="R17" s="78">
        <f t="shared" si="1"/>
        <v>1341</v>
      </c>
      <c r="S17" s="106">
        <f>Q17-R17</f>
        <v>81674</v>
      </c>
      <c r="T17" s="68" t="s">
        <v>61</v>
      </c>
    </row>
    <row r="18" spans="1:20" ht="33" customHeight="1" x14ac:dyDescent="0.25">
      <c r="A18" s="64" t="s">
        <v>174</v>
      </c>
      <c r="B18" s="60">
        <v>522</v>
      </c>
      <c r="C18" s="51">
        <v>0</v>
      </c>
      <c r="D18" s="51">
        <v>0</v>
      </c>
      <c r="E18" s="51">
        <v>0</v>
      </c>
      <c r="F18" s="51">
        <v>0</v>
      </c>
      <c r="G18" s="51">
        <v>61803</v>
      </c>
      <c r="H18" s="51">
        <v>1725</v>
      </c>
      <c r="I18" s="51">
        <v>362</v>
      </c>
      <c r="J18" s="51">
        <v>0</v>
      </c>
      <c r="K18" s="51">
        <v>19079</v>
      </c>
      <c r="L18" s="51">
        <v>870</v>
      </c>
      <c r="M18" s="51">
        <v>0</v>
      </c>
      <c r="N18" s="51">
        <v>0</v>
      </c>
      <c r="O18" s="51">
        <v>0</v>
      </c>
      <c r="P18" s="51">
        <v>0</v>
      </c>
      <c r="Q18" s="51">
        <f t="shared" si="0"/>
        <v>81244</v>
      </c>
      <c r="R18" s="51">
        <f t="shared" si="1"/>
        <v>2595</v>
      </c>
      <c r="S18" s="105">
        <f>Q18-R18</f>
        <v>78649</v>
      </c>
      <c r="T18" s="57" t="s">
        <v>62</v>
      </c>
    </row>
    <row r="19" spans="1:20" ht="33" customHeight="1" x14ac:dyDescent="0.25">
      <c r="A19" s="66" t="s">
        <v>9</v>
      </c>
      <c r="B19" s="77">
        <v>455</v>
      </c>
      <c r="C19" s="78">
        <v>0</v>
      </c>
      <c r="D19" s="78">
        <v>0</v>
      </c>
      <c r="E19" s="78">
        <v>0</v>
      </c>
      <c r="F19" s="78">
        <v>0</v>
      </c>
      <c r="G19" s="78">
        <v>37083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f t="shared" si="0"/>
        <v>37083</v>
      </c>
      <c r="R19" s="78">
        <f t="shared" si="1"/>
        <v>0</v>
      </c>
      <c r="S19" s="106">
        <f>Q19-R19</f>
        <v>37083</v>
      </c>
      <c r="T19" s="68" t="s">
        <v>172</v>
      </c>
    </row>
    <row r="20" spans="1:20" ht="33" customHeight="1" x14ac:dyDescent="0.25">
      <c r="A20" s="64" t="s">
        <v>10</v>
      </c>
      <c r="B20" s="60">
        <v>819</v>
      </c>
      <c r="C20" s="51">
        <v>0</v>
      </c>
      <c r="D20" s="51">
        <v>0</v>
      </c>
      <c r="E20" s="51">
        <v>0</v>
      </c>
      <c r="F20" s="51">
        <v>0</v>
      </c>
      <c r="G20" s="51">
        <v>32938</v>
      </c>
      <c r="H20" s="51">
        <v>0</v>
      </c>
      <c r="I20" s="51">
        <v>0</v>
      </c>
      <c r="J20" s="51">
        <v>0</v>
      </c>
      <c r="K20" s="51">
        <v>1022</v>
      </c>
      <c r="L20" s="51">
        <v>355</v>
      </c>
      <c r="M20" s="51">
        <v>0</v>
      </c>
      <c r="N20" s="51">
        <v>0</v>
      </c>
      <c r="O20" s="51">
        <v>0</v>
      </c>
      <c r="P20" s="51">
        <v>0</v>
      </c>
      <c r="Q20" s="51">
        <f t="shared" si="0"/>
        <v>33960</v>
      </c>
      <c r="R20" s="51">
        <f t="shared" si="1"/>
        <v>355</v>
      </c>
      <c r="S20" s="105">
        <f>Q20-R20</f>
        <v>33605</v>
      </c>
      <c r="T20" s="57" t="s">
        <v>64</v>
      </c>
    </row>
    <row r="21" spans="1:20" ht="33" customHeight="1" x14ac:dyDescent="0.25">
      <c r="A21" s="66" t="s">
        <v>11</v>
      </c>
      <c r="B21" s="77">
        <v>876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f t="shared" si="0"/>
        <v>0</v>
      </c>
      <c r="R21" s="78">
        <f t="shared" si="1"/>
        <v>0</v>
      </c>
      <c r="S21" s="107">
        <v>0</v>
      </c>
      <c r="T21" s="69" t="s">
        <v>65</v>
      </c>
    </row>
    <row r="22" spans="1:20" ht="33" customHeight="1" thickBot="1" x14ac:dyDescent="0.3">
      <c r="A22" s="70" t="s">
        <v>175</v>
      </c>
      <c r="B22" s="84">
        <v>1828</v>
      </c>
      <c r="C22" s="108">
        <v>33014</v>
      </c>
      <c r="D22" s="108">
        <v>13663</v>
      </c>
      <c r="E22" s="108">
        <v>1778</v>
      </c>
      <c r="F22" s="108">
        <v>381</v>
      </c>
      <c r="G22" s="108">
        <v>565625</v>
      </c>
      <c r="H22" s="108">
        <v>265586</v>
      </c>
      <c r="I22" s="108">
        <v>1778</v>
      </c>
      <c r="J22" s="108">
        <v>0</v>
      </c>
      <c r="K22" s="108">
        <v>176855</v>
      </c>
      <c r="L22" s="108">
        <v>61508</v>
      </c>
      <c r="M22" s="108">
        <v>0</v>
      </c>
      <c r="N22" s="108">
        <v>0</v>
      </c>
      <c r="O22" s="108">
        <v>6943</v>
      </c>
      <c r="P22" s="108">
        <v>0</v>
      </c>
      <c r="Q22" s="108">
        <f t="shared" si="0"/>
        <v>785993</v>
      </c>
      <c r="R22" s="108">
        <f t="shared" si="1"/>
        <v>341138</v>
      </c>
      <c r="S22" s="84">
        <f>Q22-R22</f>
        <v>444855</v>
      </c>
      <c r="T22" s="71" t="s">
        <v>66</v>
      </c>
    </row>
    <row r="23" spans="1:20" ht="33" customHeight="1" thickBot="1" x14ac:dyDescent="0.3">
      <c r="A23" s="72" t="s">
        <v>16</v>
      </c>
      <c r="B23" s="82">
        <v>17370</v>
      </c>
      <c r="C23" s="83">
        <f t="shared" ref="C23:O23" si="2">SUM(C9:C22)</f>
        <v>51071</v>
      </c>
      <c r="D23" s="83">
        <f t="shared" si="2"/>
        <v>13663</v>
      </c>
      <c r="E23" s="83">
        <f t="shared" si="2"/>
        <v>1778</v>
      </c>
      <c r="F23" s="83">
        <f t="shared" si="2"/>
        <v>381</v>
      </c>
      <c r="G23" s="83">
        <f t="shared" si="2"/>
        <v>2113887</v>
      </c>
      <c r="H23" s="83">
        <f t="shared" si="2"/>
        <v>589150</v>
      </c>
      <c r="I23" s="83">
        <f t="shared" si="2"/>
        <v>238565</v>
      </c>
      <c r="J23" s="83">
        <f t="shared" si="2"/>
        <v>136476</v>
      </c>
      <c r="K23" s="83">
        <f t="shared" si="2"/>
        <v>482137</v>
      </c>
      <c r="L23" s="83">
        <f t="shared" si="2"/>
        <v>176412</v>
      </c>
      <c r="M23" s="83">
        <f t="shared" si="2"/>
        <v>28842</v>
      </c>
      <c r="N23" s="83">
        <f t="shared" si="2"/>
        <v>12624</v>
      </c>
      <c r="O23" s="83">
        <f t="shared" si="2"/>
        <v>6943</v>
      </c>
      <c r="P23" s="83">
        <f t="shared" ref="P23:S23" si="3">SUM(P9:P22)</f>
        <v>0</v>
      </c>
      <c r="Q23" s="83">
        <f t="shared" si="3"/>
        <v>2923223</v>
      </c>
      <c r="R23" s="82">
        <f t="shared" si="3"/>
        <v>928706</v>
      </c>
      <c r="S23" s="82">
        <f t="shared" si="3"/>
        <v>1994517</v>
      </c>
      <c r="T23" s="73" t="s">
        <v>67</v>
      </c>
    </row>
    <row r="24" spans="1:20" ht="33" customHeight="1" thickTop="1" x14ac:dyDescent="0.25">
      <c r="A24" s="181" t="s">
        <v>178</v>
      </c>
      <c r="B24" s="189"/>
      <c r="C24" s="189"/>
      <c r="D24" s="190"/>
      <c r="E24" s="190"/>
      <c r="F24" s="190"/>
      <c r="G24" s="190"/>
      <c r="H24" s="190"/>
      <c r="I24" s="191"/>
      <c r="J24" s="190"/>
      <c r="K24" s="191"/>
      <c r="L24" s="190"/>
      <c r="M24" s="190"/>
      <c r="N24" s="190"/>
      <c r="O24" s="190"/>
      <c r="P24" s="190"/>
      <c r="Q24" s="190"/>
      <c r="R24" s="190"/>
      <c r="S24" s="190"/>
      <c r="T24" s="17" t="s">
        <v>214</v>
      </c>
    </row>
    <row r="25" spans="1:20" ht="33" customHeight="1" x14ac:dyDescent="0.25">
      <c r="A25" s="168" t="s">
        <v>150</v>
      </c>
      <c r="B25" s="77">
        <v>58</v>
      </c>
      <c r="C25" s="77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169" t="s">
        <v>180</v>
      </c>
    </row>
    <row r="26" spans="1:20" ht="33" customHeight="1" x14ac:dyDescent="0.25">
      <c r="A26" s="172" t="s">
        <v>151</v>
      </c>
      <c r="B26" s="156">
        <v>648</v>
      </c>
      <c r="C26" s="156">
        <v>0</v>
      </c>
      <c r="D26" s="193">
        <v>0</v>
      </c>
      <c r="E26" s="193">
        <v>0</v>
      </c>
      <c r="F26" s="193">
        <v>0</v>
      </c>
      <c r="G26" s="193">
        <v>172980.00000000047</v>
      </c>
      <c r="H26" s="193">
        <v>0</v>
      </c>
      <c r="I26" s="192">
        <v>0</v>
      </c>
      <c r="J26" s="193">
        <v>0</v>
      </c>
      <c r="K26" s="192">
        <v>0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172980</v>
      </c>
      <c r="R26" s="193">
        <v>0</v>
      </c>
      <c r="S26" s="193">
        <f>Q26-R26</f>
        <v>172980</v>
      </c>
      <c r="T26" s="187" t="s">
        <v>181</v>
      </c>
    </row>
    <row r="27" spans="1:20" ht="33" customHeight="1" thickBot="1" x14ac:dyDescent="0.3">
      <c r="A27" s="168" t="s">
        <v>149</v>
      </c>
      <c r="B27" s="77">
        <v>832</v>
      </c>
      <c r="C27" s="77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169" t="s">
        <v>182</v>
      </c>
    </row>
    <row r="28" spans="1:20" ht="33" customHeight="1" thickBot="1" x14ac:dyDescent="0.3">
      <c r="A28" s="224" t="s">
        <v>16</v>
      </c>
      <c r="B28" s="221">
        <f t="shared" ref="B28:S28" si="4">SUM(B25:B27)</f>
        <v>1538</v>
      </c>
      <c r="C28" s="221">
        <f t="shared" si="4"/>
        <v>0</v>
      </c>
      <c r="D28" s="223">
        <f t="shared" si="4"/>
        <v>0</v>
      </c>
      <c r="E28" s="223">
        <f t="shared" si="4"/>
        <v>0</v>
      </c>
      <c r="F28" s="223">
        <f t="shared" si="4"/>
        <v>0</v>
      </c>
      <c r="G28" s="223">
        <f t="shared" si="4"/>
        <v>172980.00000000047</v>
      </c>
      <c r="H28" s="223">
        <f t="shared" si="4"/>
        <v>0</v>
      </c>
      <c r="I28" s="223">
        <f t="shared" si="4"/>
        <v>0</v>
      </c>
      <c r="J28" s="223">
        <f t="shared" si="4"/>
        <v>0</v>
      </c>
      <c r="K28" s="223">
        <f t="shared" si="4"/>
        <v>0</v>
      </c>
      <c r="L28" s="223">
        <f t="shared" si="4"/>
        <v>0</v>
      </c>
      <c r="M28" s="223">
        <f t="shared" si="4"/>
        <v>0</v>
      </c>
      <c r="N28" s="223">
        <f t="shared" si="4"/>
        <v>0</v>
      </c>
      <c r="O28" s="223">
        <f t="shared" si="4"/>
        <v>0</v>
      </c>
      <c r="P28" s="223">
        <f t="shared" si="4"/>
        <v>0</v>
      </c>
      <c r="Q28" s="223">
        <f t="shared" si="4"/>
        <v>172980</v>
      </c>
      <c r="R28" s="223">
        <f t="shared" si="4"/>
        <v>0</v>
      </c>
      <c r="S28" s="223">
        <f t="shared" si="4"/>
        <v>172980</v>
      </c>
      <c r="T28" s="225" t="s">
        <v>67</v>
      </c>
    </row>
    <row r="29" spans="1:20" ht="33" customHeight="1" thickBot="1" x14ac:dyDescent="0.3">
      <c r="A29" s="173" t="s">
        <v>179</v>
      </c>
      <c r="B29" s="146">
        <f t="shared" ref="B29:R29" si="5">B23+B28</f>
        <v>18908</v>
      </c>
      <c r="C29" s="146">
        <f t="shared" si="5"/>
        <v>51071</v>
      </c>
      <c r="D29" s="146">
        <f t="shared" si="5"/>
        <v>13663</v>
      </c>
      <c r="E29" s="146">
        <f t="shared" si="5"/>
        <v>1778</v>
      </c>
      <c r="F29" s="146">
        <f t="shared" si="5"/>
        <v>381</v>
      </c>
      <c r="G29" s="146">
        <f t="shared" si="5"/>
        <v>2286867.0000000005</v>
      </c>
      <c r="H29" s="146">
        <f t="shared" si="5"/>
        <v>589150</v>
      </c>
      <c r="I29" s="146">
        <f t="shared" si="5"/>
        <v>238565</v>
      </c>
      <c r="J29" s="146">
        <f t="shared" si="5"/>
        <v>136476</v>
      </c>
      <c r="K29" s="146">
        <f t="shared" si="5"/>
        <v>482137</v>
      </c>
      <c r="L29" s="146">
        <f t="shared" si="5"/>
        <v>176412</v>
      </c>
      <c r="M29" s="146">
        <f t="shared" si="5"/>
        <v>28842</v>
      </c>
      <c r="N29" s="146">
        <f t="shared" si="5"/>
        <v>12624</v>
      </c>
      <c r="O29" s="146">
        <f t="shared" si="5"/>
        <v>6943</v>
      </c>
      <c r="P29" s="146">
        <f t="shared" si="5"/>
        <v>0</v>
      </c>
      <c r="Q29" s="146">
        <f t="shared" si="5"/>
        <v>3096203</v>
      </c>
      <c r="R29" s="146">
        <f t="shared" si="5"/>
        <v>928706</v>
      </c>
      <c r="S29" s="158">
        <f>Q29-R29</f>
        <v>2167497</v>
      </c>
      <c r="T29" s="174" t="s">
        <v>183</v>
      </c>
    </row>
    <row r="30" spans="1:20" ht="14.45" x14ac:dyDescent="0.35">
      <c r="A30" s="13"/>
      <c r="B30" s="13"/>
      <c r="C30" s="13"/>
      <c r="I30" s="16"/>
      <c r="K30" s="16"/>
    </row>
    <row r="31" spans="1:20" ht="14.45" x14ac:dyDescent="0.35">
      <c r="A31" s="13"/>
      <c r="B31" s="13"/>
      <c r="C31" s="13"/>
      <c r="I31" s="16"/>
      <c r="K31" s="16"/>
    </row>
    <row r="32" spans="1:20" ht="14.45" x14ac:dyDescent="0.35">
      <c r="A32" s="13"/>
      <c r="B32" s="13"/>
      <c r="C32" s="13"/>
      <c r="I32" s="16"/>
      <c r="K32" s="16"/>
    </row>
    <row r="33" spans="1:9" ht="14.45" x14ac:dyDescent="0.35">
      <c r="A33" s="13"/>
      <c r="B33" s="13"/>
      <c r="C33" s="13"/>
      <c r="I33" s="16"/>
    </row>
    <row r="34" spans="1:9" ht="14.45" x14ac:dyDescent="0.35">
      <c r="A34" s="13"/>
      <c r="B34" s="13"/>
      <c r="C34" s="13"/>
      <c r="I34" s="16"/>
    </row>
    <row r="35" spans="1:9" ht="14.45" x14ac:dyDescent="0.35">
      <c r="A35" s="13"/>
      <c r="B35" s="13"/>
      <c r="C35" s="13"/>
      <c r="I35" s="16"/>
    </row>
    <row r="36" spans="1:9" ht="14.45" x14ac:dyDescent="0.35">
      <c r="A36" s="13"/>
      <c r="B36" s="13"/>
      <c r="C36" s="13"/>
      <c r="I36" s="16"/>
    </row>
    <row r="37" spans="1:9" ht="14.45" x14ac:dyDescent="0.35">
      <c r="A37" s="13"/>
      <c r="B37" s="13"/>
      <c r="C37" s="13"/>
      <c r="I37" s="16"/>
    </row>
    <row r="38" spans="1:9" ht="14.45" x14ac:dyDescent="0.35">
      <c r="A38" s="13"/>
      <c r="B38" s="13"/>
      <c r="C38" s="13"/>
      <c r="I38" s="16"/>
    </row>
    <row r="39" spans="1:9" ht="14.45" x14ac:dyDescent="0.35">
      <c r="A39" s="13"/>
      <c r="B39" s="13"/>
      <c r="C39" s="13"/>
    </row>
    <row r="40" spans="1:9" ht="14.45" x14ac:dyDescent="0.35">
      <c r="A40" s="13"/>
      <c r="B40" s="13"/>
      <c r="C40" s="13"/>
    </row>
    <row r="41" spans="1:9" ht="14.45" x14ac:dyDescent="0.35">
      <c r="A41" s="13"/>
      <c r="B41" s="13"/>
      <c r="C41" s="13"/>
    </row>
    <row r="42" spans="1:9" ht="14.45" x14ac:dyDescent="0.35">
      <c r="A42" s="13"/>
      <c r="B42" s="13"/>
      <c r="C42" s="13"/>
    </row>
    <row r="43" spans="1:9" ht="14.45" x14ac:dyDescent="0.35">
      <c r="A43" s="13"/>
      <c r="B43" s="13"/>
      <c r="C43" s="13"/>
    </row>
    <row r="44" spans="1:9" ht="14.45" x14ac:dyDescent="0.35">
      <c r="A44" s="13"/>
      <c r="B44" s="13"/>
      <c r="C44" s="13"/>
    </row>
    <row r="45" spans="1:9" ht="14.45" x14ac:dyDescent="0.35">
      <c r="A45" s="13"/>
      <c r="B45" s="13"/>
      <c r="C45" s="13"/>
    </row>
    <row r="46" spans="1:9" ht="14.45" x14ac:dyDescent="0.35">
      <c r="A46" s="13"/>
      <c r="B46" s="13"/>
      <c r="C46" s="13"/>
    </row>
    <row r="47" spans="1:9" ht="14.45" x14ac:dyDescent="0.35">
      <c r="A47" s="13"/>
      <c r="B47" s="13"/>
      <c r="C47" s="13"/>
    </row>
    <row r="48" spans="1:9" ht="14.45" x14ac:dyDescent="0.35">
      <c r="A48" s="13"/>
      <c r="B48" s="13"/>
      <c r="C48" s="13"/>
    </row>
    <row r="49" spans="1:3" ht="14.45" x14ac:dyDescent="0.35">
      <c r="A49" s="13"/>
      <c r="B49" s="13"/>
      <c r="C49" s="13"/>
    </row>
    <row r="50" spans="1:3" ht="14.45" x14ac:dyDescent="0.35">
      <c r="A50" s="13"/>
      <c r="B50" s="13"/>
      <c r="C50" s="13"/>
    </row>
    <row r="51" spans="1:3" ht="14.45" x14ac:dyDescent="0.35">
      <c r="A51" s="13"/>
      <c r="B51" s="13"/>
      <c r="C51" s="13"/>
    </row>
    <row r="52" spans="1:3" ht="14.45" x14ac:dyDescent="0.35">
      <c r="A52" s="13"/>
      <c r="B52" s="13"/>
      <c r="C52" s="13"/>
    </row>
    <row r="53" spans="1:3" ht="14.45" x14ac:dyDescent="0.35">
      <c r="A53" s="13"/>
      <c r="B53" s="13"/>
      <c r="C53" s="13"/>
    </row>
    <row r="54" spans="1:3" ht="14.45" x14ac:dyDescent="0.35">
      <c r="A54" s="13"/>
      <c r="B54" s="13"/>
      <c r="C54" s="13"/>
    </row>
    <row r="55" spans="1:3" ht="14.45" x14ac:dyDescent="0.35">
      <c r="A55" s="13"/>
      <c r="B55" s="13"/>
      <c r="C55" s="13"/>
    </row>
    <row r="56" spans="1:3" ht="14.45" x14ac:dyDescent="0.35">
      <c r="A56" s="13"/>
      <c r="B56" s="13"/>
      <c r="C56" s="13"/>
    </row>
  </sheetData>
  <mergeCells count="41">
    <mergeCell ref="A3:B3"/>
    <mergeCell ref="A4:A8"/>
    <mergeCell ref="I4:J4"/>
    <mergeCell ref="M4:N4"/>
    <mergeCell ref="O4:P4"/>
    <mergeCell ref="C5:D5"/>
    <mergeCell ref="E5:F5"/>
    <mergeCell ref="G5:H5"/>
    <mergeCell ref="I5:J5"/>
    <mergeCell ref="K6:K7"/>
    <mergeCell ref="B7:B8"/>
    <mergeCell ref="O5:P5"/>
    <mergeCell ref="L6:L7"/>
    <mergeCell ref="K4:L4"/>
    <mergeCell ref="K5:L5"/>
    <mergeCell ref="P6:P7"/>
    <mergeCell ref="Q4:R4"/>
    <mergeCell ref="U4:U8"/>
    <mergeCell ref="E4:F4"/>
    <mergeCell ref="G4:H4"/>
    <mergeCell ref="Q5:R5"/>
    <mergeCell ref="S4:S5"/>
    <mergeCell ref="M5:N5"/>
    <mergeCell ref="S6:S7"/>
    <mergeCell ref="T4:T8"/>
    <mergeCell ref="A1:T1"/>
    <mergeCell ref="A2:T2"/>
    <mergeCell ref="C3:S3"/>
    <mergeCell ref="B4:B6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C4:D4"/>
    <mergeCell ref="N6:N7"/>
    <mergeCell ref="O6:O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 xml:space="preserve">&amp;C&amp;12 &amp;"-,Bold"&amp;14 &amp;12 </oddFooter>
  </headerFooter>
  <colBreaks count="1" manualBreakCount="1">
    <brk id="20" max="29" man="1"/>
  </colBreaks>
  <ignoredErrors>
    <ignoredError sqref="S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rightToLeft="1" view="pageBreakPreview" zoomScale="60" workbookViewId="0">
      <selection activeCell="C27" sqref="C27"/>
    </sheetView>
  </sheetViews>
  <sheetFormatPr defaultColWidth="9.140625" defaultRowHeight="15" x14ac:dyDescent="0.25"/>
  <cols>
    <col min="1" max="1" width="21" style="6" customWidth="1"/>
    <col min="2" max="2" width="27.28515625" style="6" customWidth="1"/>
    <col min="3" max="3" width="25.7109375" style="6" customWidth="1"/>
    <col min="4" max="4" width="21.85546875" style="6" customWidth="1"/>
    <col min="5" max="5" width="22.5703125" style="6" customWidth="1"/>
    <col min="6" max="6" width="28.85546875" style="6" customWidth="1"/>
    <col min="7" max="7" width="27.7109375" style="6" customWidth="1"/>
    <col min="8" max="8" width="13.42578125" style="6" customWidth="1"/>
    <col min="9" max="11" width="9.140625" style="6"/>
    <col min="12" max="12" width="18.5703125" style="6" customWidth="1"/>
    <col min="13" max="16384" width="9.140625" style="6"/>
  </cols>
  <sheetData>
    <row r="1" spans="1:12" ht="24" customHeight="1" x14ac:dyDescent="0.25">
      <c r="A1" s="296" t="s">
        <v>254</v>
      </c>
      <c r="B1" s="296"/>
      <c r="C1" s="296"/>
      <c r="D1" s="296"/>
      <c r="E1" s="296"/>
      <c r="F1" s="296"/>
      <c r="G1" s="296"/>
    </row>
    <row r="2" spans="1:12" ht="27.6" customHeight="1" x14ac:dyDescent="0.35">
      <c r="A2" s="296" t="s">
        <v>243</v>
      </c>
      <c r="B2" s="296"/>
      <c r="C2" s="296"/>
      <c r="D2" s="296"/>
      <c r="E2" s="296"/>
      <c r="F2" s="296"/>
      <c r="G2" s="296"/>
    </row>
    <row r="3" spans="1:12" s="11" customFormat="1" ht="30" customHeight="1" thickBot="1" x14ac:dyDescent="0.3">
      <c r="A3" s="18" t="s">
        <v>97</v>
      </c>
      <c r="B3" s="240" t="s">
        <v>184</v>
      </c>
      <c r="C3" s="240"/>
      <c r="D3" s="240"/>
      <c r="E3" s="240"/>
      <c r="F3" s="240"/>
      <c r="G3" s="18" t="s">
        <v>98</v>
      </c>
    </row>
    <row r="4" spans="1:12" ht="39" customHeight="1" x14ac:dyDescent="0.25">
      <c r="A4" s="243" t="s">
        <v>24</v>
      </c>
      <c r="B4" s="40" t="s">
        <v>49</v>
      </c>
      <c r="C4" s="40" t="s">
        <v>50</v>
      </c>
      <c r="D4" s="40" t="s">
        <v>51</v>
      </c>
      <c r="E4" s="40" t="s">
        <v>52</v>
      </c>
      <c r="F4" s="40" t="s">
        <v>53</v>
      </c>
      <c r="G4" s="243" t="s">
        <v>102</v>
      </c>
    </row>
    <row r="5" spans="1:12" ht="45.75" customHeight="1" thickBot="1" x14ac:dyDescent="0.3">
      <c r="A5" s="255"/>
      <c r="B5" s="176" t="s">
        <v>229</v>
      </c>
      <c r="C5" s="176" t="s">
        <v>138</v>
      </c>
      <c r="D5" s="176" t="s">
        <v>139</v>
      </c>
      <c r="E5" s="41" t="s">
        <v>231</v>
      </c>
      <c r="F5" s="42" t="s">
        <v>230</v>
      </c>
      <c r="G5" s="255"/>
    </row>
    <row r="6" spans="1:12" ht="56.25" customHeight="1" thickTop="1" x14ac:dyDescent="0.25">
      <c r="A6" s="255"/>
      <c r="B6" s="249" t="s">
        <v>245</v>
      </c>
      <c r="C6" s="249" t="s">
        <v>99</v>
      </c>
      <c r="D6" s="249" t="s">
        <v>100</v>
      </c>
      <c r="E6" s="249" t="s">
        <v>101</v>
      </c>
      <c r="F6" s="178" t="s">
        <v>244</v>
      </c>
      <c r="G6" s="255"/>
    </row>
    <row r="7" spans="1:12" ht="35.25" customHeight="1" thickBot="1" x14ac:dyDescent="0.3">
      <c r="A7" s="244"/>
      <c r="B7" s="250"/>
      <c r="C7" s="250"/>
      <c r="D7" s="250"/>
      <c r="E7" s="250"/>
      <c r="F7" s="43" t="s">
        <v>140</v>
      </c>
      <c r="G7" s="244"/>
    </row>
    <row r="8" spans="1:12" ht="35.25" customHeight="1" x14ac:dyDescent="0.25">
      <c r="A8" s="47" t="s">
        <v>25</v>
      </c>
      <c r="B8" s="48">
        <v>1952836</v>
      </c>
      <c r="C8" s="48">
        <v>51071</v>
      </c>
      <c r="D8" s="48">
        <v>13663</v>
      </c>
      <c r="E8" s="48">
        <v>78113</v>
      </c>
      <c r="F8" s="48">
        <f>B8+C8-D8-E8</f>
        <v>1912131</v>
      </c>
      <c r="G8" s="49" t="s">
        <v>103</v>
      </c>
      <c r="L8" s="194"/>
    </row>
    <row r="9" spans="1:12" ht="36" customHeight="1" x14ac:dyDescent="0.25">
      <c r="A9" s="50" t="s">
        <v>38</v>
      </c>
      <c r="B9" s="51">
        <v>146906</v>
      </c>
      <c r="C9" s="51">
        <v>1778</v>
      </c>
      <c r="D9" s="51">
        <v>381</v>
      </c>
      <c r="E9" s="51">
        <v>5877</v>
      </c>
      <c r="F9" s="51">
        <f t="shared" ref="F9:F14" si="0">B9+C9-D9-E9</f>
        <v>142426</v>
      </c>
      <c r="G9" s="52" t="s">
        <v>104</v>
      </c>
      <c r="L9" s="194"/>
    </row>
    <row r="10" spans="1:12" ht="36" customHeight="1" x14ac:dyDescent="0.25">
      <c r="A10" s="50" t="s">
        <v>135</v>
      </c>
      <c r="B10" s="51">
        <v>44789049</v>
      </c>
      <c r="C10" s="51">
        <v>2113887</v>
      </c>
      <c r="D10" s="51">
        <v>589150</v>
      </c>
      <c r="E10" s="51">
        <v>4478905</v>
      </c>
      <c r="F10" s="51">
        <f t="shared" si="0"/>
        <v>41834881</v>
      </c>
      <c r="G10" s="52" t="s">
        <v>105</v>
      </c>
      <c r="L10" s="194"/>
    </row>
    <row r="11" spans="1:12" ht="36" customHeight="1" x14ac:dyDescent="0.25">
      <c r="A11" s="50" t="s">
        <v>136</v>
      </c>
      <c r="B11" s="51">
        <v>2590253</v>
      </c>
      <c r="C11" s="51">
        <v>238565</v>
      </c>
      <c r="D11" s="51">
        <v>136476</v>
      </c>
      <c r="E11" s="51">
        <v>259025</v>
      </c>
      <c r="F11" s="51">
        <f t="shared" si="0"/>
        <v>2433317</v>
      </c>
      <c r="G11" s="52" t="s">
        <v>202</v>
      </c>
      <c r="L11" s="194"/>
    </row>
    <row r="12" spans="1:12" ht="36" customHeight="1" x14ac:dyDescent="0.25">
      <c r="A12" s="50" t="s">
        <v>137</v>
      </c>
      <c r="B12" s="51">
        <v>8943677</v>
      </c>
      <c r="C12" s="51">
        <v>482137</v>
      </c>
      <c r="D12" s="51">
        <v>176412</v>
      </c>
      <c r="E12" s="51">
        <v>894370</v>
      </c>
      <c r="F12" s="51">
        <f t="shared" si="0"/>
        <v>8355032</v>
      </c>
      <c r="G12" s="53" t="s">
        <v>132</v>
      </c>
      <c r="L12" s="194"/>
    </row>
    <row r="13" spans="1:12" ht="35.25" customHeight="1" x14ac:dyDescent="0.25">
      <c r="A13" s="50" t="s">
        <v>14</v>
      </c>
      <c r="B13" s="51">
        <v>2710793</v>
      </c>
      <c r="C13" s="51">
        <v>28842</v>
      </c>
      <c r="D13" s="51">
        <v>12624</v>
      </c>
      <c r="E13" s="51">
        <v>271079</v>
      </c>
      <c r="F13" s="51">
        <f t="shared" si="0"/>
        <v>2455932</v>
      </c>
      <c r="G13" s="52" t="s">
        <v>106</v>
      </c>
      <c r="L13" s="194"/>
    </row>
    <row r="14" spans="1:12" ht="39" customHeight="1" thickBot="1" x14ac:dyDescent="0.3">
      <c r="A14" s="54" t="s">
        <v>17</v>
      </c>
      <c r="B14" s="55">
        <v>101817</v>
      </c>
      <c r="C14" s="55">
        <v>6943</v>
      </c>
      <c r="D14" s="55">
        <v>0</v>
      </c>
      <c r="E14" s="55">
        <v>20364</v>
      </c>
      <c r="F14" s="55">
        <f t="shared" si="0"/>
        <v>88396</v>
      </c>
      <c r="G14" s="56" t="s">
        <v>72</v>
      </c>
      <c r="L14" s="194"/>
    </row>
    <row r="15" spans="1:12" ht="43.5" customHeight="1" thickTop="1" thickBot="1" x14ac:dyDescent="0.3">
      <c r="A15" s="44" t="s">
        <v>12</v>
      </c>
      <c r="B15" s="45">
        <f>SUM(B8:B14)</f>
        <v>61235331</v>
      </c>
      <c r="C15" s="45">
        <f>SUM(C8:C14)</f>
        <v>2923223</v>
      </c>
      <c r="D15" s="45">
        <f>SUM(D8:D14)</f>
        <v>928706</v>
      </c>
      <c r="E15" s="45">
        <f>SUM(E8:E14)</f>
        <v>6007733</v>
      </c>
      <c r="F15" s="45">
        <f>B15+C15-D15-E15</f>
        <v>57222115</v>
      </c>
      <c r="G15" s="46" t="s">
        <v>67</v>
      </c>
      <c r="L15" s="194"/>
    </row>
    <row r="16" spans="1:12" ht="32.450000000000003" customHeight="1" thickTop="1" x14ac:dyDescent="0.25">
      <c r="A16" s="297" t="s">
        <v>152</v>
      </c>
      <c r="B16" s="297"/>
      <c r="C16" s="297"/>
      <c r="D16" s="297"/>
      <c r="E16" s="298" t="s">
        <v>209</v>
      </c>
      <c r="F16" s="298"/>
      <c r="G16" s="298"/>
    </row>
    <row r="17" spans="1:7" ht="41.25" customHeight="1" x14ac:dyDescent="0.25">
      <c r="A17" s="295" t="s">
        <v>130</v>
      </c>
      <c r="B17" s="295"/>
      <c r="C17" s="295"/>
      <c r="D17" s="295"/>
      <c r="E17" s="299" t="s">
        <v>133</v>
      </c>
      <c r="F17" s="299"/>
      <c r="G17" s="299"/>
    </row>
  </sheetData>
  <mergeCells count="13">
    <mergeCell ref="A17:D17"/>
    <mergeCell ref="A1:G1"/>
    <mergeCell ref="A4:A7"/>
    <mergeCell ref="G4:G7"/>
    <mergeCell ref="A2:G2"/>
    <mergeCell ref="B6:B7"/>
    <mergeCell ref="C6:C7"/>
    <mergeCell ref="D6:D7"/>
    <mergeCell ref="E6:E7"/>
    <mergeCell ref="B3:F3"/>
    <mergeCell ref="A16:D16"/>
    <mergeCell ref="E16:G16"/>
    <mergeCell ref="E17:G17"/>
  </mergeCells>
  <printOptions horizontalCentered="1" verticalCentered="1"/>
  <pageMargins left="0.74803149606299213" right="0.74803149606299213" top="0.62992125984251968" bottom="0.70866141732283472" header="0.43307086614173229" footer="0.31496062992125984"/>
  <pageSetup paperSize="9" scale="73" orientation="landscape" r:id="rId1"/>
  <headerFooter>
    <oddFooter xml:space="preserve">&amp;C&amp;12 &amp;"-,Bold"&amp;14 &amp;12 </oddFooter>
  </headerFooter>
  <ignoredErrors>
    <ignoredError sqref="B4:F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rightToLeft="1" view="pageBreakPreview" topLeftCell="A4" zoomScale="60" workbookViewId="0">
      <selection activeCell="C27" sqref="C27"/>
    </sheetView>
  </sheetViews>
  <sheetFormatPr defaultColWidth="9.140625" defaultRowHeight="15" x14ac:dyDescent="0.25"/>
  <cols>
    <col min="1" max="1" width="21" style="6" customWidth="1"/>
    <col min="2" max="2" width="27.28515625" style="6" customWidth="1"/>
    <col min="3" max="3" width="25.7109375" style="6" customWidth="1"/>
    <col min="4" max="4" width="21.85546875" style="6" customWidth="1"/>
    <col min="5" max="5" width="22.5703125" style="6" customWidth="1"/>
    <col min="6" max="6" width="28.85546875" style="6" customWidth="1"/>
    <col min="7" max="7" width="27.7109375" style="6" customWidth="1"/>
    <col min="8" max="8" width="13.42578125" style="6" customWidth="1"/>
    <col min="9" max="11" width="9.140625" style="6"/>
    <col min="12" max="12" width="18.5703125" style="6" customWidth="1"/>
    <col min="13" max="16384" width="9.140625" style="6"/>
  </cols>
  <sheetData>
    <row r="1" spans="1:12" ht="24" customHeight="1" x14ac:dyDescent="0.25">
      <c r="A1" s="296" t="s">
        <v>255</v>
      </c>
      <c r="B1" s="296"/>
      <c r="C1" s="296"/>
      <c r="D1" s="296"/>
      <c r="E1" s="296"/>
      <c r="F1" s="296"/>
      <c r="G1" s="296"/>
    </row>
    <row r="2" spans="1:12" ht="27.6" customHeight="1" x14ac:dyDescent="0.35">
      <c r="A2" s="296" t="s">
        <v>246</v>
      </c>
      <c r="B2" s="296"/>
      <c r="C2" s="296"/>
      <c r="D2" s="296"/>
      <c r="E2" s="296"/>
      <c r="F2" s="296"/>
      <c r="G2" s="296"/>
    </row>
    <row r="3" spans="1:12" s="11" customFormat="1" ht="30" customHeight="1" thickBot="1" x14ac:dyDescent="0.3">
      <c r="A3" s="18" t="s">
        <v>89</v>
      </c>
      <c r="B3" s="240" t="s">
        <v>184</v>
      </c>
      <c r="C3" s="240"/>
      <c r="D3" s="240"/>
      <c r="E3" s="240"/>
      <c r="F3" s="240"/>
      <c r="G3" s="18" t="s">
        <v>90</v>
      </c>
    </row>
    <row r="4" spans="1:12" ht="39" customHeight="1" x14ac:dyDescent="0.25">
      <c r="A4" s="243" t="s">
        <v>24</v>
      </c>
      <c r="B4" s="40" t="s">
        <v>49</v>
      </c>
      <c r="C4" s="40" t="s">
        <v>50</v>
      </c>
      <c r="D4" s="40" t="s">
        <v>51</v>
      </c>
      <c r="E4" s="40" t="s">
        <v>52</v>
      </c>
      <c r="F4" s="40" t="s">
        <v>53</v>
      </c>
      <c r="G4" s="243" t="s">
        <v>102</v>
      </c>
    </row>
    <row r="5" spans="1:12" ht="45.75" customHeight="1" thickBot="1" x14ac:dyDescent="0.3">
      <c r="A5" s="255"/>
      <c r="B5" s="176" t="s">
        <v>229</v>
      </c>
      <c r="C5" s="176" t="s">
        <v>138</v>
      </c>
      <c r="D5" s="176" t="s">
        <v>139</v>
      </c>
      <c r="E5" s="41" t="s">
        <v>231</v>
      </c>
      <c r="F5" s="42" t="s">
        <v>230</v>
      </c>
      <c r="G5" s="255"/>
    </row>
    <row r="6" spans="1:12" ht="56.25" customHeight="1" thickTop="1" x14ac:dyDescent="0.25">
      <c r="A6" s="255"/>
      <c r="B6" s="249" t="s">
        <v>245</v>
      </c>
      <c r="C6" s="249" t="s">
        <v>99</v>
      </c>
      <c r="D6" s="249" t="s">
        <v>100</v>
      </c>
      <c r="E6" s="249" t="s">
        <v>101</v>
      </c>
      <c r="F6" s="178" t="s">
        <v>244</v>
      </c>
      <c r="G6" s="255"/>
    </row>
    <row r="7" spans="1:12" ht="35.25" customHeight="1" thickBot="1" x14ac:dyDescent="0.3">
      <c r="A7" s="244"/>
      <c r="B7" s="250"/>
      <c r="C7" s="250"/>
      <c r="D7" s="250"/>
      <c r="E7" s="250"/>
      <c r="F7" s="43" t="s">
        <v>140</v>
      </c>
      <c r="G7" s="244"/>
    </row>
    <row r="8" spans="1:12" ht="35.25" customHeight="1" x14ac:dyDescent="0.25">
      <c r="A8" s="47" t="s">
        <v>25</v>
      </c>
      <c r="B8" s="48">
        <v>0</v>
      </c>
      <c r="C8" s="48">
        <v>0</v>
      </c>
      <c r="D8" s="48">
        <v>0</v>
      </c>
      <c r="E8" s="48">
        <v>0</v>
      </c>
      <c r="F8" s="48">
        <f>B8+C8-D8-E8</f>
        <v>0</v>
      </c>
      <c r="G8" s="49" t="s">
        <v>103</v>
      </c>
      <c r="L8" s="194"/>
    </row>
    <row r="9" spans="1:12" ht="36" customHeight="1" x14ac:dyDescent="0.25">
      <c r="A9" s="50" t="s">
        <v>38</v>
      </c>
      <c r="B9" s="51">
        <v>0</v>
      </c>
      <c r="C9" s="51">
        <v>0</v>
      </c>
      <c r="D9" s="51">
        <v>0</v>
      </c>
      <c r="E9" s="51">
        <v>0</v>
      </c>
      <c r="F9" s="51">
        <f t="shared" ref="F9:F14" si="0">B9+C9-D9-E9</f>
        <v>0</v>
      </c>
      <c r="G9" s="52" t="s">
        <v>104</v>
      </c>
      <c r="L9" s="194"/>
    </row>
    <row r="10" spans="1:12" ht="36" customHeight="1" x14ac:dyDescent="0.25">
      <c r="A10" s="50" t="s">
        <v>135</v>
      </c>
      <c r="B10" s="51">
        <v>6345560.0000000037</v>
      </c>
      <c r="C10" s="51">
        <v>172980.00000000047</v>
      </c>
      <c r="D10" s="51">
        <v>0</v>
      </c>
      <c r="E10" s="51">
        <v>634556.00000000035</v>
      </c>
      <c r="F10" s="51">
        <f>B10+C10-D10-E10</f>
        <v>5883984.0000000037</v>
      </c>
      <c r="G10" s="52" t="s">
        <v>105</v>
      </c>
      <c r="L10" s="194"/>
    </row>
    <row r="11" spans="1:12" ht="36" customHeight="1" x14ac:dyDescent="0.25">
      <c r="A11" s="50" t="s">
        <v>136</v>
      </c>
      <c r="B11" s="51">
        <v>466649</v>
      </c>
      <c r="C11" s="51">
        <v>0</v>
      </c>
      <c r="D11" s="51">
        <v>0</v>
      </c>
      <c r="E11" s="51">
        <v>46665</v>
      </c>
      <c r="F11" s="51">
        <f t="shared" si="0"/>
        <v>419984</v>
      </c>
      <c r="G11" s="52" t="s">
        <v>202</v>
      </c>
      <c r="L11" s="194"/>
    </row>
    <row r="12" spans="1:12" ht="36" customHeight="1" x14ac:dyDescent="0.25">
      <c r="A12" s="50" t="s">
        <v>137</v>
      </c>
      <c r="B12" s="51">
        <v>5901783</v>
      </c>
      <c r="C12" s="51">
        <v>0</v>
      </c>
      <c r="D12" s="51">
        <v>0</v>
      </c>
      <c r="E12" s="51">
        <v>590178</v>
      </c>
      <c r="F12" s="51">
        <f t="shared" si="0"/>
        <v>5311605</v>
      </c>
      <c r="G12" s="53" t="s">
        <v>132</v>
      </c>
      <c r="L12" s="194"/>
    </row>
    <row r="13" spans="1:12" ht="35.25" customHeight="1" x14ac:dyDescent="0.25">
      <c r="A13" s="50" t="s">
        <v>14</v>
      </c>
      <c r="B13" s="51">
        <v>4680</v>
      </c>
      <c r="C13" s="51">
        <v>0</v>
      </c>
      <c r="D13" s="51">
        <v>0</v>
      </c>
      <c r="E13" s="51">
        <v>468</v>
      </c>
      <c r="F13" s="51">
        <f t="shared" si="0"/>
        <v>4212</v>
      </c>
      <c r="G13" s="52" t="s">
        <v>106</v>
      </c>
      <c r="L13" s="194"/>
    </row>
    <row r="14" spans="1:12" ht="39" customHeight="1" thickBot="1" x14ac:dyDescent="0.3">
      <c r="A14" s="54" t="s">
        <v>17</v>
      </c>
      <c r="B14" s="55">
        <v>0</v>
      </c>
      <c r="C14" s="55">
        <v>0</v>
      </c>
      <c r="D14" s="55">
        <v>0</v>
      </c>
      <c r="E14" s="55">
        <v>0</v>
      </c>
      <c r="F14" s="55">
        <f t="shared" si="0"/>
        <v>0</v>
      </c>
      <c r="G14" s="56" t="s">
        <v>72</v>
      </c>
      <c r="L14" s="194"/>
    </row>
    <row r="15" spans="1:12" ht="43.5" customHeight="1" thickTop="1" thickBot="1" x14ac:dyDescent="0.3">
      <c r="A15" s="44" t="s">
        <v>12</v>
      </c>
      <c r="B15" s="45">
        <f>SUM(B8:B14)</f>
        <v>12718672.000000004</v>
      </c>
      <c r="C15" s="45">
        <f>SUM(C8:C14)</f>
        <v>172980.00000000047</v>
      </c>
      <c r="D15" s="45">
        <f>SUM(D8:D14)</f>
        <v>0</v>
      </c>
      <c r="E15" s="45">
        <f>SUM(E8:E14)</f>
        <v>1271867.0000000005</v>
      </c>
      <c r="F15" s="45">
        <f>B15+C15-D15-E15</f>
        <v>11619785.000000004</v>
      </c>
      <c r="G15" s="46" t="s">
        <v>67</v>
      </c>
      <c r="L15" s="194"/>
    </row>
    <row r="16" spans="1:12" ht="32.450000000000003" customHeight="1" thickTop="1" x14ac:dyDescent="0.25">
      <c r="A16" s="297" t="s">
        <v>152</v>
      </c>
      <c r="B16" s="297"/>
      <c r="C16" s="297"/>
      <c r="D16" s="297"/>
      <c r="E16" s="298" t="s">
        <v>209</v>
      </c>
      <c r="F16" s="298"/>
      <c r="G16" s="298"/>
    </row>
    <row r="17" spans="1:7" ht="36" customHeight="1" x14ac:dyDescent="0.25">
      <c r="A17" s="295" t="s">
        <v>130</v>
      </c>
      <c r="B17" s="295"/>
      <c r="C17" s="295"/>
      <c r="D17" s="295"/>
      <c r="E17" s="299" t="s">
        <v>133</v>
      </c>
      <c r="F17" s="299"/>
      <c r="G17" s="299"/>
    </row>
  </sheetData>
  <mergeCells count="13">
    <mergeCell ref="A16:D16"/>
    <mergeCell ref="E16:G16"/>
    <mergeCell ref="A17:D17"/>
    <mergeCell ref="E17:G17"/>
    <mergeCell ref="A1:G1"/>
    <mergeCell ref="A2:G2"/>
    <mergeCell ref="B3:F3"/>
    <mergeCell ref="A4:A7"/>
    <mergeCell ref="G4:G7"/>
    <mergeCell ref="B6:B7"/>
    <mergeCell ref="C6:C7"/>
    <mergeCell ref="D6:D7"/>
    <mergeCell ref="E6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 xml:space="preserve">&amp;C&amp;12 &amp;"-,Bold"&amp;14 &amp;12 </oddFooter>
  </headerFooter>
  <ignoredErrors>
    <ignoredError sqref="B4:F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rightToLeft="1" view="pageBreakPreview" zoomScale="70" zoomScaleNormal="100" zoomScaleSheetLayoutView="70" workbookViewId="0">
      <selection activeCell="L8" sqref="L8:N28"/>
    </sheetView>
  </sheetViews>
  <sheetFormatPr defaultRowHeight="15" x14ac:dyDescent="0.25"/>
  <cols>
    <col min="1" max="1" width="13.7109375" customWidth="1"/>
    <col min="2" max="2" width="16.5703125" customWidth="1"/>
    <col min="3" max="3" width="16.28515625" customWidth="1"/>
    <col min="4" max="4" width="19.7109375" customWidth="1"/>
    <col min="5" max="5" width="14.5703125" customWidth="1"/>
    <col min="6" max="6" width="18.140625" customWidth="1"/>
    <col min="7" max="7" width="20.5703125" customWidth="1"/>
    <col min="8" max="8" width="23" customWidth="1"/>
    <col min="9" max="9" width="28.5703125" customWidth="1"/>
    <col min="10" max="10" width="19.5703125" customWidth="1"/>
    <col min="11" max="11" width="32.5703125" customWidth="1"/>
    <col min="12" max="12" width="14.7109375" customWidth="1"/>
    <col min="13" max="13" width="17.85546875" customWidth="1"/>
    <col min="14" max="14" width="14.42578125" bestFit="1" customWidth="1"/>
    <col min="16" max="16" width="14" customWidth="1"/>
    <col min="18" max="18" width="10" bestFit="1" customWidth="1"/>
  </cols>
  <sheetData>
    <row r="1" spans="1:14" ht="21.6" customHeight="1" x14ac:dyDescent="0.25">
      <c r="A1" s="239" t="s">
        <v>256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4" s="10" customFormat="1" ht="20.100000000000001" customHeight="1" x14ac:dyDescent="0.35">
      <c r="A2" s="257" t="s">
        <v>210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4" s="10" customFormat="1" ht="28.5" customHeight="1" thickBot="1" x14ac:dyDescent="0.3">
      <c r="A3" s="300" t="s">
        <v>237</v>
      </c>
      <c r="B3" s="300"/>
      <c r="C3" s="287" t="s">
        <v>184</v>
      </c>
      <c r="D3" s="287"/>
      <c r="E3" s="287"/>
      <c r="F3" s="287"/>
      <c r="G3" s="287"/>
      <c r="H3" s="287"/>
      <c r="I3" s="287"/>
      <c r="J3" s="287"/>
      <c r="K3" s="28" t="s">
        <v>236</v>
      </c>
    </row>
    <row r="4" spans="1:14" ht="17.25" customHeight="1" x14ac:dyDescent="0.25">
      <c r="A4" s="243" t="s">
        <v>0</v>
      </c>
      <c r="B4" s="243" t="s">
        <v>134</v>
      </c>
      <c r="C4" s="282" t="s">
        <v>20</v>
      </c>
      <c r="D4" s="282"/>
      <c r="E4" s="282"/>
      <c r="F4" s="282"/>
      <c r="G4" s="282"/>
      <c r="H4" s="282"/>
      <c r="I4" s="304"/>
      <c r="J4" s="301" t="s">
        <v>16</v>
      </c>
      <c r="K4" s="243" t="s">
        <v>55</v>
      </c>
    </row>
    <row r="5" spans="1:14" ht="20.25" customHeight="1" x14ac:dyDescent="0.25">
      <c r="A5" s="255"/>
      <c r="B5" s="255"/>
      <c r="C5" s="294" t="s">
        <v>215</v>
      </c>
      <c r="D5" s="294"/>
      <c r="E5" s="294"/>
      <c r="F5" s="294"/>
      <c r="G5" s="294"/>
      <c r="H5" s="294"/>
      <c r="I5" s="305"/>
      <c r="J5" s="302"/>
      <c r="K5" s="255"/>
    </row>
    <row r="6" spans="1:14" ht="25.5" customHeight="1" thickBot="1" x14ac:dyDescent="0.3">
      <c r="A6" s="255"/>
      <c r="B6" s="285"/>
      <c r="C6" s="176" t="s">
        <v>41</v>
      </c>
      <c r="D6" s="176" t="s">
        <v>42</v>
      </c>
      <c r="E6" s="176" t="s">
        <v>144</v>
      </c>
      <c r="F6" s="176" t="s">
        <v>43</v>
      </c>
      <c r="G6" s="176" t="s">
        <v>44</v>
      </c>
      <c r="H6" s="176" t="s">
        <v>45</v>
      </c>
      <c r="I6" s="176" t="s">
        <v>46</v>
      </c>
      <c r="J6" s="303"/>
      <c r="K6" s="255"/>
    </row>
    <row r="7" spans="1:14" ht="45" customHeight="1" thickTop="1" thickBot="1" x14ac:dyDescent="0.3">
      <c r="A7" s="244"/>
      <c r="B7" s="214" t="s">
        <v>185</v>
      </c>
      <c r="C7" s="177" t="s">
        <v>91</v>
      </c>
      <c r="D7" s="177" t="s">
        <v>92</v>
      </c>
      <c r="E7" s="177" t="s">
        <v>213</v>
      </c>
      <c r="F7" s="177" t="s">
        <v>93</v>
      </c>
      <c r="G7" s="177" t="s">
        <v>94</v>
      </c>
      <c r="H7" s="177" t="s">
        <v>95</v>
      </c>
      <c r="I7" s="177" t="s">
        <v>96</v>
      </c>
      <c r="J7" s="195" t="s">
        <v>67</v>
      </c>
      <c r="K7" s="244"/>
    </row>
    <row r="8" spans="1:14" s="26" customFormat="1" ht="26.1" customHeight="1" x14ac:dyDescent="0.25">
      <c r="A8" s="62" t="s">
        <v>148</v>
      </c>
      <c r="B8" s="74">
        <v>2055</v>
      </c>
      <c r="C8" s="74">
        <v>14445</v>
      </c>
      <c r="D8" s="74">
        <v>349510</v>
      </c>
      <c r="E8" s="74">
        <v>59575</v>
      </c>
      <c r="F8" s="74">
        <v>10924</v>
      </c>
      <c r="G8" s="74">
        <v>21511</v>
      </c>
      <c r="H8" s="74">
        <v>38992</v>
      </c>
      <c r="I8" s="74">
        <v>320</v>
      </c>
      <c r="J8" s="102">
        <f t="shared" ref="J8:J21" si="0">SUM(C8:I8)</f>
        <v>495277</v>
      </c>
      <c r="K8" s="63" t="s">
        <v>170</v>
      </c>
      <c r="L8" s="205"/>
      <c r="M8" s="206"/>
      <c r="N8" s="216"/>
    </row>
    <row r="9" spans="1:14" ht="26.1" customHeight="1" x14ac:dyDescent="0.25">
      <c r="A9" s="64" t="s">
        <v>2</v>
      </c>
      <c r="B9" s="60">
        <v>218</v>
      </c>
      <c r="C9" s="60">
        <v>1819</v>
      </c>
      <c r="D9" s="75">
        <v>4013</v>
      </c>
      <c r="E9" s="75">
        <v>14566</v>
      </c>
      <c r="F9" s="75">
        <v>1028</v>
      </c>
      <c r="G9" s="75">
        <v>847</v>
      </c>
      <c r="H9" s="75">
        <v>252</v>
      </c>
      <c r="I9" s="75">
        <v>0</v>
      </c>
      <c r="J9" s="75">
        <f t="shared" si="0"/>
        <v>22525</v>
      </c>
      <c r="K9" s="65" t="s">
        <v>56</v>
      </c>
      <c r="L9" s="205"/>
      <c r="M9" s="206"/>
      <c r="N9" s="216"/>
    </row>
    <row r="10" spans="1:14" ht="26.1" customHeight="1" x14ac:dyDescent="0.25">
      <c r="A10" s="66" t="s">
        <v>3</v>
      </c>
      <c r="B10" s="77">
        <v>1577</v>
      </c>
      <c r="C10" s="77">
        <v>210</v>
      </c>
      <c r="D10" s="78">
        <v>81496</v>
      </c>
      <c r="E10" s="78">
        <v>10589</v>
      </c>
      <c r="F10" s="78">
        <v>2222</v>
      </c>
      <c r="G10" s="78">
        <v>0</v>
      </c>
      <c r="H10" s="78">
        <v>0</v>
      </c>
      <c r="I10" s="78">
        <v>0</v>
      </c>
      <c r="J10" s="78">
        <f t="shared" si="0"/>
        <v>94517</v>
      </c>
      <c r="K10" s="67" t="s">
        <v>177</v>
      </c>
      <c r="L10" s="205"/>
      <c r="M10" s="206"/>
      <c r="N10" s="216"/>
    </row>
    <row r="11" spans="1:14" s="26" customFormat="1" ht="26.1" customHeight="1" x14ac:dyDescent="0.25">
      <c r="A11" s="64" t="s">
        <v>173</v>
      </c>
      <c r="B11" s="60">
        <v>1083</v>
      </c>
      <c r="C11" s="60">
        <v>15965</v>
      </c>
      <c r="D11" s="75">
        <v>233766</v>
      </c>
      <c r="E11" s="75">
        <v>131706</v>
      </c>
      <c r="F11" s="75">
        <v>37295</v>
      </c>
      <c r="G11" s="75">
        <v>12832</v>
      </c>
      <c r="H11" s="75">
        <v>4715</v>
      </c>
      <c r="I11" s="75">
        <v>248</v>
      </c>
      <c r="J11" s="75">
        <f t="shared" si="0"/>
        <v>436527</v>
      </c>
      <c r="K11" s="65" t="s">
        <v>171</v>
      </c>
      <c r="L11" s="205"/>
      <c r="M11" s="206"/>
      <c r="N11" s="216"/>
    </row>
    <row r="12" spans="1:14" ht="26.1" customHeight="1" x14ac:dyDescent="0.25">
      <c r="A12" s="66" t="s">
        <v>4</v>
      </c>
      <c r="B12" s="77">
        <v>4061</v>
      </c>
      <c r="C12" s="77">
        <v>110390</v>
      </c>
      <c r="D12" s="78">
        <v>1378176</v>
      </c>
      <c r="E12" s="78">
        <v>131596</v>
      </c>
      <c r="F12" s="78">
        <v>26748</v>
      </c>
      <c r="G12" s="78">
        <v>517236</v>
      </c>
      <c r="H12" s="78">
        <v>37413</v>
      </c>
      <c r="I12" s="78">
        <v>10507</v>
      </c>
      <c r="J12" s="78">
        <f t="shared" si="0"/>
        <v>2212066</v>
      </c>
      <c r="K12" s="67" t="s">
        <v>57</v>
      </c>
      <c r="L12" s="205"/>
      <c r="M12" s="206"/>
      <c r="N12" s="216"/>
    </row>
    <row r="13" spans="1:14" ht="26.1" customHeight="1" x14ac:dyDescent="0.25">
      <c r="A13" s="64" t="s">
        <v>5</v>
      </c>
      <c r="B13" s="60">
        <v>990</v>
      </c>
      <c r="C13" s="60">
        <v>33112</v>
      </c>
      <c r="D13" s="75">
        <v>148737</v>
      </c>
      <c r="E13" s="75">
        <v>8469</v>
      </c>
      <c r="F13" s="75">
        <v>880</v>
      </c>
      <c r="G13" s="75">
        <v>194077</v>
      </c>
      <c r="H13" s="75">
        <v>2997</v>
      </c>
      <c r="I13" s="75">
        <v>0</v>
      </c>
      <c r="J13" s="75">
        <f t="shared" si="0"/>
        <v>388272</v>
      </c>
      <c r="K13" s="65" t="s">
        <v>58</v>
      </c>
      <c r="L13" s="205"/>
      <c r="M13" s="206"/>
      <c r="N13" s="216"/>
    </row>
    <row r="14" spans="1:14" ht="26.1" customHeight="1" x14ac:dyDescent="0.25">
      <c r="A14" s="66" t="s">
        <v>6</v>
      </c>
      <c r="B14" s="77">
        <v>993</v>
      </c>
      <c r="C14" s="77">
        <v>0</v>
      </c>
      <c r="D14" s="78">
        <v>11182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f t="shared" si="0"/>
        <v>11182</v>
      </c>
      <c r="K14" s="67" t="s">
        <v>59</v>
      </c>
      <c r="L14" s="205"/>
      <c r="M14" s="206"/>
      <c r="N14" s="216"/>
    </row>
    <row r="15" spans="1:14" ht="26.1" customHeight="1" x14ac:dyDescent="0.25">
      <c r="A15" s="64" t="s">
        <v>7</v>
      </c>
      <c r="B15" s="60">
        <v>1089</v>
      </c>
      <c r="C15" s="60">
        <v>8210</v>
      </c>
      <c r="D15" s="75">
        <v>64599</v>
      </c>
      <c r="E15" s="75">
        <v>1904</v>
      </c>
      <c r="F15" s="75">
        <v>2831</v>
      </c>
      <c r="G15" s="75">
        <v>154726</v>
      </c>
      <c r="H15" s="75">
        <v>1924</v>
      </c>
      <c r="I15" s="75">
        <v>0</v>
      </c>
      <c r="J15" s="75">
        <f t="shared" si="0"/>
        <v>234194</v>
      </c>
      <c r="K15" s="57" t="s">
        <v>60</v>
      </c>
      <c r="L15" s="205"/>
      <c r="M15" s="206"/>
      <c r="N15" s="216"/>
    </row>
    <row r="16" spans="1:14" ht="26.1" customHeight="1" x14ac:dyDescent="0.25">
      <c r="A16" s="66" t="s">
        <v>8</v>
      </c>
      <c r="B16" s="77">
        <v>804</v>
      </c>
      <c r="C16" s="77">
        <v>25230</v>
      </c>
      <c r="D16" s="78">
        <v>220082</v>
      </c>
      <c r="E16" s="78">
        <v>1743</v>
      </c>
      <c r="F16" s="78">
        <v>344</v>
      </c>
      <c r="G16" s="78">
        <v>134</v>
      </c>
      <c r="H16" s="78">
        <v>17</v>
      </c>
      <c r="I16" s="78">
        <v>0</v>
      </c>
      <c r="J16" s="78">
        <f t="shared" si="0"/>
        <v>247550</v>
      </c>
      <c r="K16" s="68" t="s">
        <v>61</v>
      </c>
      <c r="L16" s="205"/>
      <c r="M16" s="206"/>
      <c r="N16" s="216"/>
    </row>
    <row r="17" spans="1:14" ht="26.1" customHeight="1" x14ac:dyDescent="0.25">
      <c r="A17" s="64" t="s">
        <v>174</v>
      </c>
      <c r="B17" s="60">
        <v>522</v>
      </c>
      <c r="C17" s="60">
        <v>1396</v>
      </c>
      <c r="D17" s="60">
        <v>19681</v>
      </c>
      <c r="E17" s="60">
        <v>8249</v>
      </c>
      <c r="F17" s="60">
        <v>2618</v>
      </c>
      <c r="G17" s="60">
        <v>46111</v>
      </c>
      <c r="H17" s="60">
        <v>29</v>
      </c>
      <c r="I17" s="60">
        <v>0</v>
      </c>
      <c r="J17" s="60">
        <f t="shared" si="0"/>
        <v>78084</v>
      </c>
      <c r="K17" s="57" t="s">
        <v>62</v>
      </c>
      <c r="L17" s="205"/>
      <c r="M17" s="206"/>
      <c r="N17" s="216"/>
    </row>
    <row r="18" spans="1:14" ht="26.1" customHeight="1" x14ac:dyDescent="0.25">
      <c r="A18" s="66" t="s">
        <v>9</v>
      </c>
      <c r="B18" s="77">
        <v>455</v>
      </c>
      <c r="C18" s="77">
        <v>0</v>
      </c>
      <c r="D18" s="77">
        <v>5965</v>
      </c>
      <c r="E18" s="77">
        <v>3643</v>
      </c>
      <c r="F18" s="77">
        <v>253</v>
      </c>
      <c r="G18" s="77">
        <v>0</v>
      </c>
      <c r="H18" s="77">
        <v>0</v>
      </c>
      <c r="I18" s="77">
        <v>0</v>
      </c>
      <c r="J18" s="77">
        <f t="shared" si="0"/>
        <v>9861</v>
      </c>
      <c r="K18" s="68" t="s">
        <v>172</v>
      </c>
      <c r="L18" s="205"/>
      <c r="M18" s="206"/>
      <c r="N18" s="216"/>
    </row>
    <row r="19" spans="1:14" ht="26.1" customHeight="1" x14ac:dyDescent="0.25">
      <c r="A19" s="64" t="s">
        <v>10</v>
      </c>
      <c r="B19" s="60">
        <v>819</v>
      </c>
      <c r="C19" s="60">
        <v>102</v>
      </c>
      <c r="D19" s="60">
        <v>1884</v>
      </c>
      <c r="E19" s="60">
        <v>0</v>
      </c>
      <c r="F19" s="60">
        <v>1420</v>
      </c>
      <c r="G19" s="60">
        <v>105587</v>
      </c>
      <c r="H19" s="60">
        <v>142</v>
      </c>
      <c r="I19" s="60">
        <v>0</v>
      </c>
      <c r="J19" s="60">
        <f t="shared" si="0"/>
        <v>109135</v>
      </c>
      <c r="K19" s="57" t="s">
        <v>64</v>
      </c>
      <c r="L19" s="205"/>
      <c r="M19" s="206"/>
      <c r="N19" s="216"/>
    </row>
    <row r="20" spans="1:14" ht="26.1" customHeight="1" x14ac:dyDescent="0.25">
      <c r="A20" s="66" t="s">
        <v>11</v>
      </c>
      <c r="B20" s="77">
        <v>876</v>
      </c>
      <c r="C20" s="77">
        <v>14435</v>
      </c>
      <c r="D20" s="77">
        <v>87061</v>
      </c>
      <c r="E20" s="77">
        <v>6454</v>
      </c>
      <c r="F20" s="77">
        <v>243</v>
      </c>
      <c r="G20" s="77">
        <v>16178</v>
      </c>
      <c r="H20" s="77">
        <v>0</v>
      </c>
      <c r="I20" s="77">
        <v>0</v>
      </c>
      <c r="J20" s="77">
        <f t="shared" si="0"/>
        <v>124371</v>
      </c>
      <c r="K20" s="69" t="s">
        <v>65</v>
      </c>
      <c r="L20" s="205"/>
      <c r="M20" s="206"/>
      <c r="N20" s="216"/>
    </row>
    <row r="21" spans="1:14" ht="26.1" customHeight="1" thickBot="1" x14ac:dyDescent="0.3">
      <c r="A21" s="70" t="s">
        <v>175</v>
      </c>
      <c r="B21" s="84">
        <v>1828</v>
      </c>
      <c r="C21" s="109">
        <v>142582</v>
      </c>
      <c r="D21" s="109">
        <v>242049</v>
      </c>
      <c r="E21" s="109">
        <v>61864</v>
      </c>
      <c r="F21" s="109">
        <v>21128</v>
      </c>
      <c r="G21" s="109">
        <v>242029</v>
      </c>
      <c r="H21" s="109">
        <v>30155</v>
      </c>
      <c r="I21" s="109">
        <v>24306</v>
      </c>
      <c r="J21" s="109">
        <f t="shared" si="0"/>
        <v>764113</v>
      </c>
      <c r="K21" s="71" t="s">
        <v>66</v>
      </c>
      <c r="L21" s="205"/>
      <c r="M21" s="206"/>
      <c r="N21" s="216"/>
    </row>
    <row r="22" spans="1:14" s="26" customFormat="1" ht="26.1" customHeight="1" thickBot="1" x14ac:dyDescent="0.3">
      <c r="A22" s="72" t="s">
        <v>16</v>
      </c>
      <c r="B22" s="82">
        <v>17370</v>
      </c>
      <c r="C22" s="101">
        <f t="shared" ref="C22:I22" si="1">SUM(C8:C21)</f>
        <v>367896</v>
      </c>
      <c r="D22" s="101">
        <f t="shared" si="1"/>
        <v>2848201</v>
      </c>
      <c r="E22" s="101">
        <f t="shared" si="1"/>
        <v>440358</v>
      </c>
      <c r="F22" s="101">
        <f t="shared" si="1"/>
        <v>107934</v>
      </c>
      <c r="G22" s="101">
        <f t="shared" si="1"/>
        <v>1311268</v>
      </c>
      <c r="H22" s="101">
        <f t="shared" si="1"/>
        <v>116636</v>
      </c>
      <c r="I22" s="101">
        <f t="shared" si="1"/>
        <v>35381</v>
      </c>
      <c r="J22" s="101">
        <f>SUM(J8:J21)</f>
        <v>5227674</v>
      </c>
      <c r="K22" s="73" t="s">
        <v>67</v>
      </c>
      <c r="L22" s="205"/>
      <c r="M22" s="206"/>
      <c r="N22" s="216"/>
    </row>
    <row r="23" spans="1:14" ht="26.1" customHeight="1" thickTop="1" x14ac:dyDescent="0.25">
      <c r="A23" s="181" t="s">
        <v>178</v>
      </c>
      <c r="B23" s="189"/>
      <c r="C23" s="196"/>
      <c r="D23" s="196"/>
      <c r="E23" s="196"/>
      <c r="F23" s="196"/>
      <c r="G23" s="196"/>
      <c r="H23" s="196"/>
      <c r="I23" s="196"/>
      <c r="J23" s="196"/>
      <c r="K23" s="17" t="s">
        <v>214</v>
      </c>
      <c r="L23" s="205"/>
      <c r="M23" s="206"/>
      <c r="N23" s="216"/>
    </row>
    <row r="24" spans="1:14" ht="26.1" customHeight="1" x14ac:dyDescent="0.25">
      <c r="A24" s="168" t="s">
        <v>150</v>
      </c>
      <c r="B24" s="77">
        <v>58</v>
      </c>
      <c r="C24" s="77">
        <v>0</v>
      </c>
      <c r="D24" s="77">
        <v>127604.99999999994</v>
      </c>
      <c r="E24" s="77">
        <v>203947.99999999997</v>
      </c>
      <c r="F24" s="77">
        <v>14210</v>
      </c>
      <c r="G24" s="77">
        <v>0</v>
      </c>
      <c r="H24" s="77">
        <v>0</v>
      </c>
      <c r="I24" s="77">
        <v>0</v>
      </c>
      <c r="J24" s="77">
        <f>SUM(C24:I24)</f>
        <v>345762.99999999988</v>
      </c>
      <c r="K24" s="169" t="s">
        <v>180</v>
      </c>
      <c r="L24" s="205"/>
      <c r="M24" s="206"/>
      <c r="N24" s="216"/>
    </row>
    <row r="25" spans="1:14" ht="26.1" customHeight="1" x14ac:dyDescent="0.25">
      <c r="A25" s="170" t="s">
        <v>151</v>
      </c>
      <c r="B25" s="60">
        <v>648</v>
      </c>
      <c r="C25" s="60">
        <v>66643</v>
      </c>
      <c r="D25" s="60">
        <v>1637194</v>
      </c>
      <c r="E25" s="60">
        <v>1038924.0000000048</v>
      </c>
      <c r="F25" s="60">
        <v>194364</v>
      </c>
      <c r="G25" s="60">
        <v>202968</v>
      </c>
      <c r="H25" s="60">
        <v>26910</v>
      </c>
      <c r="I25" s="60">
        <v>2196</v>
      </c>
      <c r="J25" s="60">
        <f>SUM(C25:I25)</f>
        <v>3169199.0000000047</v>
      </c>
      <c r="K25" s="171" t="s">
        <v>181</v>
      </c>
      <c r="L25" s="205"/>
      <c r="M25" s="206"/>
      <c r="N25" s="216"/>
    </row>
    <row r="26" spans="1:14" ht="26.1" customHeight="1" thickBot="1" x14ac:dyDescent="0.3">
      <c r="A26" s="168" t="s">
        <v>149</v>
      </c>
      <c r="B26" s="77">
        <v>832</v>
      </c>
      <c r="C26" s="77">
        <v>0</v>
      </c>
      <c r="D26" s="77">
        <v>1114031</v>
      </c>
      <c r="E26" s="77">
        <v>2037447</v>
      </c>
      <c r="F26" s="77">
        <v>190611</v>
      </c>
      <c r="G26" s="77">
        <v>2283</v>
      </c>
      <c r="H26" s="77">
        <v>0</v>
      </c>
      <c r="I26" s="77">
        <v>0</v>
      </c>
      <c r="J26" s="77">
        <f>SUM(C26:I26)</f>
        <v>3344372</v>
      </c>
      <c r="K26" s="169" t="s">
        <v>182</v>
      </c>
      <c r="L26" s="205"/>
      <c r="M26" s="206"/>
      <c r="N26" s="216"/>
    </row>
    <row r="27" spans="1:14" ht="26.1" customHeight="1" thickBot="1" x14ac:dyDescent="0.3">
      <c r="A27" s="224" t="s">
        <v>16</v>
      </c>
      <c r="B27" s="221">
        <f t="shared" ref="B27:I27" si="2">SUM(B24:B26)</f>
        <v>1538</v>
      </c>
      <c r="C27" s="221">
        <f t="shared" si="2"/>
        <v>66643</v>
      </c>
      <c r="D27" s="221">
        <f t="shared" si="2"/>
        <v>2878830</v>
      </c>
      <c r="E27" s="221">
        <f t="shared" si="2"/>
        <v>3280319.0000000047</v>
      </c>
      <c r="F27" s="221">
        <f t="shared" si="2"/>
        <v>399185</v>
      </c>
      <c r="G27" s="221">
        <f t="shared" si="2"/>
        <v>205251</v>
      </c>
      <c r="H27" s="221">
        <f t="shared" si="2"/>
        <v>26910</v>
      </c>
      <c r="I27" s="221">
        <f t="shared" si="2"/>
        <v>2196</v>
      </c>
      <c r="J27" s="221">
        <f>SUM(C27:I27)</f>
        <v>6859334.0000000047</v>
      </c>
      <c r="K27" s="225" t="s">
        <v>67</v>
      </c>
      <c r="L27" s="205"/>
      <c r="M27" s="206"/>
      <c r="N27" s="216"/>
    </row>
    <row r="28" spans="1:14" ht="26.1" customHeight="1" thickBot="1" x14ac:dyDescent="0.3">
      <c r="A28" s="173" t="s">
        <v>179</v>
      </c>
      <c r="B28" s="146">
        <f t="shared" ref="B28:J28" si="3">B22+B27</f>
        <v>18908</v>
      </c>
      <c r="C28" s="146">
        <f t="shared" si="3"/>
        <v>434539</v>
      </c>
      <c r="D28" s="146">
        <f t="shared" si="3"/>
        <v>5727031</v>
      </c>
      <c r="E28" s="146">
        <f t="shared" si="3"/>
        <v>3720677.0000000047</v>
      </c>
      <c r="F28" s="146">
        <f t="shared" si="3"/>
        <v>507119</v>
      </c>
      <c r="G28" s="146">
        <f t="shared" si="3"/>
        <v>1516519</v>
      </c>
      <c r="H28" s="146">
        <f t="shared" si="3"/>
        <v>143546</v>
      </c>
      <c r="I28" s="146">
        <f t="shared" si="3"/>
        <v>37577</v>
      </c>
      <c r="J28" s="146">
        <f t="shared" si="3"/>
        <v>12087008.000000004</v>
      </c>
      <c r="K28" s="174" t="s">
        <v>183</v>
      </c>
      <c r="L28" s="205"/>
      <c r="M28" s="206"/>
      <c r="N28" s="216"/>
    </row>
  </sheetData>
  <mergeCells count="10">
    <mergeCell ref="A1:K1"/>
    <mergeCell ref="A2:K2"/>
    <mergeCell ref="A3:B3"/>
    <mergeCell ref="A4:A7"/>
    <mergeCell ref="B4:B6"/>
    <mergeCell ref="K4:K7"/>
    <mergeCell ref="J4:J6"/>
    <mergeCell ref="C3:J3"/>
    <mergeCell ref="C4:I4"/>
    <mergeCell ref="C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 xml:space="preserve">&amp;C&amp;12 </oddFooter>
  </headerFooter>
  <ignoredErrors>
    <ignoredError sqref="J24:J26 J8: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ج1</vt:lpstr>
      <vt:lpstr>ج2</vt:lpstr>
      <vt:lpstr>ج3</vt:lpstr>
      <vt:lpstr>ج4</vt:lpstr>
      <vt:lpstr>ج5</vt:lpstr>
      <vt:lpstr>ج6</vt:lpstr>
      <vt:lpstr>ج7</vt:lpstr>
      <vt:lpstr>ج8</vt:lpstr>
      <vt:lpstr>ج9</vt:lpstr>
      <vt:lpstr>ج10</vt:lpstr>
      <vt:lpstr>ج11</vt:lpstr>
      <vt:lpstr>ج12</vt:lpstr>
      <vt:lpstr>ج13</vt:lpstr>
      <vt:lpstr>ورقة1</vt:lpstr>
      <vt:lpstr>ورقة2</vt:lpstr>
      <vt:lpstr>ج14</vt:lpstr>
      <vt:lpstr>ج15</vt:lpstr>
      <vt:lpstr>ج1!Print_Area</vt:lpstr>
      <vt:lpstr>ج10!Print_Area</vt:lpstr>
      <vt:lpstr>ج11!Print_Area</vt:lpstr>
      <vt:lpstr>ج12!Print_Area</vt:lpstr>
      <vt:lpstr>ج13!Print_Area</vt:lpstr>
      <vt:lpstr>ج14!Print_Area</vt:lpstr>
      <vt:lpstr>ج15!Print_Area</vt:lpstr>
      <vt:lpstr>ج2!Print_Area</vt:lpstr>
      <vt:lpstr>ج3!Print_Area</vt:lpstr>
      <vt:lpstr>ج4!Print_Area</vt:lpstr>
      <vt:lpstr>ج5!Print_Area</vt:lpstr>
      <vt:lpstr>ج6!Print_Area</vt:lpstr>
      <vt:lpstr>ج7!Print_Area</vt:lpstr>
      <vt:lpstr>ج8!Print_Area</vt:lpstr>
      <vt:lpstr>ج9!Print_Area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 Fareed</dc:creator>
  <cp:lastModifiedBy>Ibaa Salah</cp:lastModifiedBy>
  <cp:lastPrinted>2020-11-28T13:52:23Z</cp:lastPrinted>
  <dcterms:created xsi:type="dcterms:W3CDTF">2012-03-14T09:52:26Z</dcterms:created>
  <dcterms:modified xsi:type="dcterms:W3CDTF">2020-12-21T07:48:50Z</dcterms:modified>
</cp:coreProperties>
</file>